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2022\"/>
    </mc:Choice>
  </mc:AlternateContent>
  <bookViews>
    <workbookView xWindow="0" yWindow="0" windowWidth="20700" windowHeight="8670" activeTab="7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'Прил. 1'!$8:$10</definedName>
    <definedName name="_xlnm.Print_Titles" localSheetId="1">'Прил. 2'!$8:$10</definedName>
    <definedName name="_xlnm.Print_Titles" localSheetId="7">'Прил. 7'!$9:$12</definedName>
    <definedName name="_xlnm.Print_Area" localSheetId="0">'Прил. 1'!$A$1:$I$35</definedName>
    <definedName name="_xlnm.Print_Area" localSheetId="2">'Прил. 3'!$A$1:$E$12</definedName>
    <definedName name="_xlnm.Print_Area" localSheetId="3">'Прил. 4'!$A$1:$H$22</definedName>
    <definedName name="_xlnm.Print_Area" localSheetId="4">'Прил. 5'!$A$1:$L$43</definedName>
    <definedName name="_xlnm.Print_Area" localSheetId="5">'Прил. 6а '!$A$1:$G$17</definedName>
    <definedName name="_xlnm.Print_Area" localSheetId="6">'Прил. 6б'!$A$1:$Q$17</definedName>
    <definedName name="_xlnm.Print_Area" localSheetId="7">'Прил. 7'!$A$1:$F$45</definedName>
  </definedNames>
  <calcPr calcId="162913"/>
</workbook>
</file>

<file path=xl/calcChain.xml><?xml version="1.0" encoding="utf-8"?>
<calcChain xmlns="http://schemas.openxmlformats.org/spreadsheetml/2006/main">
  <c r="D40" i="12" l="1"/>
  <c r="J42" i="10" l="1"/>
  <c r="K42" i="10"/>
  <c r="I42" i="10"/>
  <c r="E59" i="12"/>
  <c r="F59" i="12"/>
  <c r="D59" i="12"/>
  <c r="F62" i="12"/>
  <c r="E62" i="12"/>
  <c r="D62" i="12"/>
  <c r="D15" i="12" l="1"/>
  <c r="D18" i="12" l="1"/>
  <c r="F15" i="12"/>
  <c r="E22" i="12"/>
  <c r="F22" i="12"/>
  <c r="D22" i="12"/>
  <c r="E18" i="12"/>
  <c r="F18" i="12"/>
  <c r="C15" i="12"/>
  <c r="E15" i="12"/>
  <c r="C59" i="12"/>
  <c r="D57" i="12"/>
  <c r="D13" i="12" l="1"/>
  <c r="E13" i="12"/>
  <c r="I33" i="1"/>
  <c r="H33" i="1"/>
  <c r="G33" i="1"/>
  <c r="F33" i="1"/>
  <c r="L15" i="10"/>
  <c r="L16" i="10"/>
  <c r="L17" i="10"/>
  <c r="L19" i="10"/>
  <c r="L20" i="10"/>
  <c r="L21" i="10"/>
  <c r="L25" i="10"/>
  <c r="L26" i="10"/>
  <c r="L27" i="10"/>
  <c r="L28" i="10"/>
  <c r="L29" i="10"/>
  <c r="L31" i="10"/>
  <c r="L32" i="10"/>
  <c r="L33" i="10"/>
  <c r="L34" i="10"/>
  <c r="L35" i="10"/>
  <c r="L38" i="10"/>
  <c r="L39" i="10"/>
  <c r="L40" i="10"/>
  <c r="L41" i="10"/>
  <c r="L44" i="10"/>
  <c r="L45" i="10"/>
  <c r="L46" i="10"/>
  <c r="L47" i="10"/>
  <c r="L42" i="10" l="1"/>
  <c r="J37" i="10"/>
  <c r="K37" i="10"/>
  <c r="I37" i="10"/>
  <c r="I30" i="10"/>
  <c r="K30" i="10"/>
  <c r="J30" i="10"/>
  <c r="L30" i="10" l="1"/>
  <c r="L37" i="10"/>
  <c r="I18" i="10"/>
  <c r="I13" i="10" l="1"/>
  <c r="L18" i="10"/>
  <c r="E57" i="12"/>
  <c r="F57" i="12"/>
  <c r="C67" i="12"/>
  <c r="C66" i="12"/>
  <c r="C65" i="12"/>
  <c r="C63" i="12"/>
  <c r="C62" i="12" s="1"/>
  <c r="C57" i="12" s="1"/>
  <c r="C61" i="12"/>
  <c r="C60" i="12"/>
  <c r="E46" i="12" l="1"/>
  <c r="F46" i="12"/>
  <c r="D46" i="12"/>
  <c r="I24" i="10"/>
  <c r="J24" i="10"/>
  <c r="J23" i="10" s="1"/>
  <c r="J22" i="10" s="1"/>
  <c r="K24" i="10"/>
  <c r="K23" i="10" s="1"/>
  <c r="K22" i="10" s="1"/>
  <c r="I36" i="10"/>
  <c r="L24" i="10" l="1"/>
  <c r="I23" i="10"/>
  <c r="D24" i="12"/>
  <c r="C26" i="12"/>
  <c r="I22" i="10" l="1"/>
  <c r="L23" i="10"/>
  <c r="F13" i="12"/>
  <c r="C18" i="12"/>
  <c r="C20" i="12"/>
  <c r="C22" i="12"/>
  <c r="D35" i="12"/>
  <c r="E35" i="12"/>
  <c r="F35" i="12"/>
  <c r="C37" i="12"/>
  <c r="C40" i="12"/>
  <c r="C42" i="12"/>
  <c r="C46" i="12"/>
  <c r="C48" i="12"/>
  <c r="K36" i="10"/>
  <c r="J36" i="10"/>
  <c r="L36" i="10" l="1"/>
  <c r="L22" i="10"/>
  <c r="I12" i="10"/>
  <c r="C13" i="12"/>
  <c r="C35" i="12"/>
  <c r="I15" i="1"/>
  <c r="H15" i="1"/>
  <c r="G15" i="1"/>
  <c r="F15" i="1"/>
  <c r="I11" i="10" l="1"/>
  <c r="I13" i="1"/>
  <c r="H13" i="1"/>
  <c r="G13" i="1"/>
  <c r="E16" i="12" l="1"/>
  <c r="C56" i="12"/>
  <c r="C55" i="12"/>
  <c r="C54" i="12"/>
  <c r="C52" i="12"/>
  <c r="C50" i="12"/>
  <c r="C49" i="12"/>
  <c r="K13" i="10"/>
  <c r="J13" i="10"/>
  <c r="K14" i="10"/>
  <c r="J14" i="10"/>
  <c r="L14" i="10" s="1"/>
  <c r="I14" i="1"/>
  <c r="J12" i="10" l="1"/>
  <c r="L13" i="10"/>
  <c r="K12" i="10"/>
  <c r="K11" i="10" s="1"/>
  <c r="H14" i="1"/>
  <c r="G14" i="1"/>
  <c r="C44" i="12"/>
  <c r="C43" i="12"/>
  <c r="C41" i="12"/>
  <c r="C39" i="12"/>
  <c r="C38" i="12"/>
  <c r="L12" i="10" l="1"/>
  <c r="J11" i="10"/>
  <c r="L11" i="10" s="1"/>
  <c r="F13" i="1"/>
  <c r="F24" i="12" l="1"/>
  <c r="E24" i="12"/>
  <c r="C24" i="12" s="1"/>
  <c r="F17" i="12" l="1"/>
  <c r="E17" i="12"/>
  <c r="D17" i="12"/>
  <c r="F16" i="12"/>
  <c r="D16" i="12"/>
  <c r="F21" i="12"/>
  <c r="E21" i="12"/>
  <c r="D21" i="12"/>
  <c r="F19" i="12"/>
  <c r="E19" i="12"/>
  <c r="D19" i="12"/>
  <c r="F23" i="12"/>
  <c r="E23" i="12"/>
  <c r="D23" i="12"/>
  <c r="C45" i="12"/>
  <c r="C16" i="12" l="1"/>
  <c r="C23" i="12"/>
  <c r="C19" i="12"/>
  <c r="C21" i="12"/>
  <c r="C17" i="12"/>
</calcChain>
</file>

<file path=xl/sharedStrings.xml><?xml version="1.0" encoding="utf-8"?>
<sst xmlns="http://schemas.openxmlformats.org/spreadsheetml/2006/main" count="499" uniqueCount="254">
  <si>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</si>
  <si>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</si>
  <si>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</si>
  <si>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</si>
  <si>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</si>
  <si>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</si>
  <si>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</si>
  <si>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</si>
  <si>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</si>
  <si>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</si>
  <si>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</si>
  <si>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</si>
  <si>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X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</si>
  <si>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</si>
  <si>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</si>
  <si>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</si>
  <si>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</si>
  <si>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</si>
  <si>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</si>
  <si>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</si>
  <si>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</si>
  <si>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</si>
  <si>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</si>
  <si>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</si>
  <si>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</si>
  <si>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</si>
  <si>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</si>
  <si>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</si>
  <si>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</si>
  <si>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</si>
  <si>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</si>
  <si>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</si>
  <si>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</si>
  <si>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</si>
  <si>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</si>
  <si>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</si>
  <si>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</si>
  <si>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</si>
  <si>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</si>
  <si>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</si>
  <si>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</si>
  <si>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</si>
  <si>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</si>
  <si>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</si>
  <si>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</si>
  <si>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</si>
  <si>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</si>
  <si>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</si>
  <si>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</si>
  <si>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</si>
  <si>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</si>
  <si>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</si>
  <si>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</si>
  <si>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</si>
  <si>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</si>
  <si>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</si>
  <si>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</si>
  <si>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</si>
  <si>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</si>
  <si>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</si>
  <si>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t>Приложение 6а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</si>
  <si>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</si>
  <si>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</si>
  <si>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</si>
  <si>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</si>
  <si>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</si>
  <si>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</si>
  <si>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</si>
  <si>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</si>
  <si>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</si>
  <si>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</si>
  <si>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</si>
  <si>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</si>
  <si>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</si>
  <si>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</si>
  <si>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</si>
  <si>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</si>
  <si>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</si>
  <si>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</si>
  <si>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</si>
  <si>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</si>
  <si>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</si>
  <si>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Приложение  7</t>
  </si>
  <si>
    <t>%</t>
  </si>
  <si>
    <t>Подпрограмма 1 "Стимулирование жилищного строительства на территории города Назарово"</t>
  </si>
  <si>
    <t>Годовой объем ввода жилья  (ежегодно)</t>
  </si>
  <si>
    <t>Количество земельных участков, сформированных и поставленных на кадастровый учет, предоставляемых для жилищного строительства семьям, имеющим трех и более детей (ежегодно)</t>
  </si>
  <si>
    <t>Подпрограмма 2 "Переселение граждан из аварийного жилищного фонда в городе Назарово"</t>
  </si>
  <si>
    <t>Объем общей площади жилья построенного (приобретенного) в целях переселения граждан из аварийного жилищного фонда
 (ежегодно)</t>
  </si>
  <si>
    <t>Количество граждан, переселенных из аварийного жилищного фонда в городе Назарово
 (ежегодно)</t>
  </si>
  <si>
    <t>единиц</t>
  </si>
  <si>
    <t>кв.м.</t>
  </si>
  <si>
    <t>га</t>
  </si>
  <si>
    <t>человек</t>
  </si>
  <si>
    <t>Генеральный план города Назарово</t>
  </si>
  <si>
    <t>Формы Федерального статистического наблюдения 1-МО; 1-Жилфонд</t>
  </si>
  <si>
    <t>к муниципальной программе</t>
  </si>
  <si>
    <t>Администрация города 
(Отдел градостроительства)</t>
  </si>
  <si>
    <t>для рассмотрения вопросов, возникающих в ходе реализации программы</t>
  </si>
  <si>
    <t>для расчета стоимости приобретаемого жилья по программе</t>
  </si>
  <si>
    <t xml:space="preserve">Администрация города </t>
  </si>
  <si>
    <t>Главный распорядитель Администрация города</t>
  </si>
  <si>
    <t>Подпрограмма 1 "Стимулирование жилищного строительства на территории города Назарово", всего</t>
  </si>
  <si>
    <t>Подпрограмма 2 "Переселение граждан из аварийного жилищного фонда в городе Назарово", всего</t>
  </si>
  <si>
    <t>всего расходные обязательства</t>
  </si>
  <si>
    <t>в том числе администрация города Назарово</t>
  </si>
  <si>
    <t>412</t>
  </si>
  <si>
    <t>10100S4610</t>
  </si>
  <si>
    <t>х</t>
  </si>
  <si>
    <t>Цель: Повышение доступности жилья и улучшение жилищных условий граждан, проживающих на территории города Назарово</t>
  </si>
  <si>
    <t>Задача 2 Обеспечение переселения граждан из аварийного жилищного фонда в городе Назарово</t>
  </si>
  <si>
    <t>1.2</t>
  </si>
  <si>
    <t>Отсутствие объектов коммунальной и транспортной инфраструктуры не дает возможности осуществлять строительство на земельных участках предоставленных семьям, имеющим трех и более детей</t>
  </si>
  <si>
    <t xml:space="preserve">Подпрограмма 1 </t>
  </si>
  <si>
    <t xml:space="preserve">«Стимулирование жилищного строительства на территории города Назарово» </t>
  </si>
  <si>
    <t xml:space="preserve">Муниципальная программа </t>
  </si>
  <si>
    <t>Мероприятие 1</t>
  </si>
  <si>
    <t xml:space="preserve">Подпрограмма 2
</t>
  </si>
  <si>
    <t xml:space="preserve">
 «Переселение граждан из аварийного  жилищного фонда в  городе Назарово»  </t>
  </si>
  <si>
    <t xml:space="preserve">
Приобретение жилых помещений для переселения граждан, проживающих в жилых домах города Назарово, признанных в установленном порядке аварийными и подлежащими сносу (софинансирование)</t>
  </si>
  <si>
    <t>Ожидаемый результат 
(краткое описание)</t>
  </si>
  <si>
    <r>
      <rPr>
        <b/>
        <sz val="10"/>
        <rFont val="Times New Roman"/>
        <family val="1"/>
        <charset val="204"/>
      </rPr>
      <t xml:space="preserve">Целевой показатель 2 </t>
    </r>
    <r>
      <rPr>
        <sz val="10"/>
        <rFont val="Times New Roman"/>
        <family val="1"/>
        <charset val="204"/>
      </rPr>
      <t xml:space="preserve">
Доля земельных участков, предоставленных для жилищного строительства семьям, имеющим трех и более детей, обеспеченных коммунальной и транспортной инфраструктурой
</t>
    </r>
    <r>
      <rPr>
        <b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>Количество земельных участков, сформированных и поставленных на кадастровый учет, предоставляемых для жилищного строительства семьям, имеющим трех и более детей</t>
    </r>
    <r>
      <rPr>
        <b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
Площадь земельных участков, обеспеченных (полностью или частично) коммунальной и транспортной инфраструктурой, предоставляемая для семей, имеющих трех и более детей
</t>
    </r>
    <r>
      <rPr>
        <b/>
        <sz val="10"/>
        <color rgb="FF000000"/>
        <rFont val="Times New Roman"/>
        <family val="1"/>
        <charset val="204"/>
      </rPr>
      <t/>
    </r>
  </si>
  <si>
    <t>3. Средства Фонда содействия реформированию ЖКХ</t>
  </si>
  <si>
    <t>162</t>
  </si>
  <si>
    <t>0501</t>
  </si>
  <si>
    <t>10200S9602</t>
  </si>
  <si>
    <t>1020076020</t>
  </si>
  <si>
    <t>которые необходимо принять в целях реализации мероприятий программы, подпрограммы</t>
  </si>
  <si>
    <t xml:space="preserve">
Строительство объектов коммунальной и транспортной инфраструктуры с разработкой проектно-изыскательской документации (софинансирование)</t>
  </si>
  <si>
    <t>тыс.руб.</t>
  </si>
  <si>
    <t>0412</t>
  </si>
  <si>
    <t>Мероприятие 2 
Строительство объектов коммунальной и транспортной инфраструктуры с разработкой проектно-изыскательской документации</t>
  </si>
  <si>
    <t>Распоряжение администрации города  "О создании рабочей группы по реализации переселения граждан из аварийного жилищного фонда "</t>
  </si>
  <si>
    <t>Распоряжения администрации города "О нормативе стоимости одного квадратного метра общей площади жилья"</t>
  </si>
  <si>
    <t xml:space="preserve">Мероприятие 2
</t>
  </si>
  <si>
    <t>Разработка документации по планировке и межеванию территории (ежегодно)</t>
  </si>
  <si>
    <t xml:space="preserve">Разработка документации по планировке и межеванию территории (софинансирование)         </t>
  </si>
  <si>
    <t>Площадь земельных участков, обеспеченных (полностью или частично) коммунальной и транспортной инфраструктурой, предоставляемая для семей, имеющих трех и более детей (ежегодно)</t>
  </si>
  <si>
    <t xml:space="preserve">Мероприятие 1
Разработка документации по планировке и межеванию территории     </t>
  </si>
  <si>
    <t>Непредоставление земельных участков под малоэтажное жилищное строительство многодетным семьям. Неполучение дополнительного дохода от сбора земельного налога и налога на имущество</t>
  </si>
  <si>
    <t>объектов капитального строительства на плановый период</t>
  </si>
  <si>
    <t>1.3.</t>
  </si>
  <si>
    <t>Задача 3. Муниципальная поддержка в решении жилищной проблемы молодых семей, признанных в установленном порядке нуждающимися в улучшении жилищных условий</t>
  </si>
  <si>
    <t>Подпрограмма 3   «Обеспечение жильем молодых семей в городе Назарово»</t>
  </si>
  <si>
    <t>ед.</t>
  </si>
  <si>
    <t>Ведомственная отчетность</t>
  </si>
  <si>
    <t>Подпрограмма 3 "Обеспечение жильем молодых семей в городе Назарово", всего</t>
  </si>
  <si>
    <t>Подпрограмма 3</t>
  </si>
  <si>
    <t>«Обеспечение жильем молодых семей в городе Назарово»</t>
  </si>
  <si>
    <t xml:space="preserve">Предоставление социальных выплат молодым семьям на приобретение (строительство) жилья за счет средств местного бюджета </t>
  </si>
  <si>
    <t xml:space="preserve">Предоставление социальных выплат молодым семьям на приобретение (строительство) жилья в рамках </t>
  </si>
  <si>
    <t>Предоставление социальных выплат молодым семьям на приобретение (строительство) жилья</t>
  </si>
  <si>
    <t xml:space="preserve">Расходы на мероприятия подпрограммы "Обеспечение жильем молодых семей" федеральной целевой программы "Жилище" на 2015 - 2020 </t>
  </si>
  <si>
    <t>Администрация города Назарово</t>
  </si>
  <si>
    <t>1003</t>
  </si>
  <si>
    <t>322</t>
  </si>
  <si>
    <t>Выдача свидетельств по предоставленной выписке</t>
  </si>
  <si>
    <t>Сокращение финансироввания подпрограммы 3: «Обеспечение жильем молодых семей в городе Назарово»</t>
  </si>
  <si>
    <t>Мероприятие 1 Предоставление социальной выплат молодым семьям на приобретение жилья или строительство индивидуального жилого дома</t>
  </si>
  <si>
    <t>инфомация ОСиЗ</t>
  </si>
  <si>
    <t>информация ОСиЗ</t>
  </si>
  <si>
    <t>Объем капитальных вложений на 2021 год</t>
  </si>
  <si>
    <r>
      <rPr>
        <b/>
        <sz val="12"/>
        <rFont val="Times New Roman"/>
        <family val="1"/>
        <charset val="204"/>
      </rPr>
      <t>Целевой показатель 4</t>
    </r>
    <r>
      <rPr>
        <sz val="12"/>
        <rFont val="Times New Roman"/>
        <family val="1"/>
        <charset val="204"/>
      </rPr>
      <t xml:space="preserve">
Доля молодых семей, реализовавших свои права  по выданным свидетельствам к количеству получивших свидетельства о выделении социальных выплат (ежегодно)</t>
    </r>
  </si>
  <si>
    <t>Отчеты Министерства строительства  Красноярского края</t>
  </si>
  <si>
    <t>Постановление администрации города Назарово "Об утверждении списка молодых семей - участников мероприятия 8, сформированный в соответствии с пунктом 7,8 раздела 2 мероприятия "Субсидии бюджетам муниципального образования Красноярского края на предоставление социальных выплат молодым семьям на приобритение (строительство) жилья"</t>
  </si>
  <si>
    <t xml:space="preserve"> для определения списка молодых семей - участников мероприятия</t>
  </si>
  <si>
    <t xml:space="preserve">Постановление администрации города "О признании молодой семьи имеющей 
достаточные доходы, позволяющие 
получить кредит для оплаты расчетной
стоимости жилья"
</t>
  </si>
  <si>
    <t>для признания молодой семьи имеющей достаточные доходы, позволяющие получить кредит для оплаты расчетной (средней) стоимости жилья в части, превышающей размер предоставляемой социальной выплаты для приобретения жилья или строительство индивидуального жилого дома</t>
  </si>
  <si>
    <r>
      <rPr>
        <b/>
        <sz val="12"/>
        <rFont val="Times New Roman"/>
        <family val="1"/>
        <charset val="204"/>
      </rPr>
      <t xml:space="preserve">Целевой показатель 3 </t>
    </r>
    <r>
      <rPr>
        <sz val="12"/>
        <rFont val="Times New Roman"/>
        <family val="1"/>
        <charset val="204"/>
      </rPr>
      <t xml:space="preserve"> 
Доля аварийного жилищного фонда в общем объеме жилищного фонда </t>
    </r>
  </si>
  <si>
    <r>
      <rPr>
        <b/>
        <sz val="12"/>
        <rFont val="Times New Roman"/>
        <family val="1"/>
        <charset val="204"/>
      </rPr>
      <t>Целевой показатель 2</t>
    </r>
    <r>
      <rPr>
        <sz val="12"/>
        <rFont val="Times New Roman"/>
        <family val="1"/>
        <charset val="204"/>
      </rPr>
      <t xml:space="preserve"> 
Доля земельных участков, предоставленных для жилищного строительства семьям, имеющим трех и более детей, обеспеченных коммунальной и транспортной инфраструктурой (ежегодно)</t>
    </r>
  </si>
  <si>
    <r>
      <rPr>
        <b/>
        <sz val="12"/>
        <rFont val="Times New Roman"/>
        <family val="1"/>
        <charset val="204"/>
      </rPr>
      <t>Целевой показатель 1</t>
    </r>
    <r>
      <rPr>
        <sz val="12"/>
        <rFont val="Times New Roman"/>
        <family val="1"/>
        <charset val="204"/>
      </rPr>
      <t xml:space="preserve"> 
Доля земельных участков обеспеченных документацией по планировке и межеванию территорий от общей потребности (нарастающим итогом)</t>
    </r>
  </si>
  <si>
    <r>
      <rPr>
        <b/>
        <sz val="10"/>
        <rFont val="Times New Roman"/>
        <family val="1"/>
        <charset val="204"/>
      </rPr>
      <t xml:space="preserve">Целевой показатель 4
</t>
    </r>
    <r>
      <rPr>
        <sz val="10"/>
        <rFont val="Times New Roman"/>
        <family val="1"/>
        <charset val="204"/>
      </rPr>
      <t>Доля молодых семей, реализовавших свои права  по выданным свидетельствам к количеству получивших свидетельства о выделении социальных выплат</t>
    </r>
    <r>
      <rPr>
        <b/>
        <sz val="10"/>
        <rFont val="Times New Roman"/>
        <family val="1"/>
        <charset val="204"/>
      </rPr>
      <t xml:space="preserve">
Показатель результативности</t>
    </r>
    <r>
      <rPr>
        <sz val="10"/>
        <rFont val="Times New Roman"/>
        <family val="1"/>
        <charset val="204"/>
      </rPr>
      <t xml:space="preserve"> «Молодые семьи, получивщие социальную выплату»</t>
    </r>
  </si>
  <si>
    <t>10300L4970</t>
  </si>
  <si>
    <t>1030050200</t>
  </si>
  <si>
    <t>Объем капитальных вложений на 2022 год</t>
  </si>
  <si>
    <t>Планируемый дополнительный ввод жилья на земельных участках, обеспеченных (частично) коммунальной и транспортной инфраструктурой, с целью развития строительства жилья экономического класса в течении 10 лет 47,7 тыс кв. метров при условии выделения средств краевого и местного бюджетов</t>
  </si>
  <si>
    <t>0409</t>
  </si>
  <si>
    <t>0502</t>
  </si>
  <si>
    <t>102F367483</t>
  </si>
  <si>
    <t>102F36748S</t>
  </si>
  <si>
    <t>102F367484</t>
  </si>
  <si>
    <t>Муниципальная программа "Создание условий для обеспечения доступным и комфортным жильем граждан города Назарово"
 на 2021 год и плановый  период 2022-2023 годов</t>
  </si>
  <si>
    <t>Объем капитальных вложений на 2023 год</t>
  </si>
  <si>
    <t>Федеральный бюджет</t>
  </si>
  <si>
    <t>Значения показателей</t>
  </si>
  <si>
    <t>4</t>
  </si>
  <si>
    <t>2.1</t>
  </si>
  <si>
    <t>2.2</t>
  </si>
  <si>
    <t>1.1</t>
  </si>
  <si>
    <t>1.4</t>
  </si>
  <si>
    <t>1.3</t>
  </si>
  <si>
    <t>3.1</t>
  </si>
  <si>
    <t>Молодые семьи, получившие социальную выплату (ежегодно)</t>
  </si>
  <si>
    <t>2</t>
  </si>
  <si>
    <t>3</t>
  </si>
  <si>
    <t>Расходы, годы</t>
  </si>
  <si>
    <t>Примечание: Объекты капитального строительства, включенные в  муниципальную программу"Создание условий для обеспечения доступным и комфортным жильем граждан города Назарово" на плановый период 2022-2023 годов отсутствуют.</t>
  </si>
  <si>
    <t xml:space="preserve">Мероприятие1 
</t>
  </si>
  <si>
    <t>Отчетный
год
2021</t>
  </si>
  <si>
    <t>Очередной финансовый 2022 год</t>
  </si>
  <si>
    <t>Первый год планового периода 2023 год</t>
  </si>
  <si>
    <t>Второй год планового периода 2024 год</t>
  </si>
  <si>
    <t>2022 год (1 квартал)</t>
  </si>
  <si>
    <t>2022 год (2 квартал)</t>
  </si>
  <si>
    <t>2022 год (1-2 квартал)</t>
  </si>
  <si>
    <t>В  муниципальной программе"Создание условий для обеспечения доступным и комфортным жильем граждан города Назарово" на 2022 год и плановый период 2023-2024 годы муниципальные задания на оказание услуг  структурным подразделением администрации города  не осуществляются/ не  включены</t>
  </si>
  <si>
    <t xml:space="preserve">Очередной финансовый год
2022
</t>
  </si>
  <si>
    <t xml:space="preserve">Первый год
 планового периода
2023
</t>
  </si>
  <si>
    <t xml:space="preserve">Второй год
 планового периода
2024
</t>
  </si>
  <si>
    <t>итого на период 2022-2024 годы</t>
  </si>
  <si>
    <t xml:space="preserve"> «Создание условий для обеспечения доступным и комфортным жильем граждан города Назарово» на 2022 год и плановый период 2023-2024 годов</t>
  </si>
  <si>
    <t>объектов капитального строительства на текущий финансовый 2022 год</t>
  </si>
  <si>
    <t>Примечание: Объекты капитального строительства, включенные в  муниципальную программу "Создание условий для обеспечения доступным и комфортным жильем граждан города Назарово" на 2022 год и плановый период 2023-2024 годы отсутствуют.</t>
  </si>
  <si>
    <t>Всего по Программе "Создание условий для обеспечения доступным и комфортным жильем граждан города Назарово" на 2022 год и плановый период 2023-2024 годов, всего</t>
  </si>
  <si>
    <t xml:space="preserve">Текущий финансовый год
2022
</t>
  </si>
  <si>
    <t>2.3</t>
  </si>
  <si>
    <t>Площадь расселенного жилищного фонда, признанного непригодным для проживания, аварийным и подлежащим сносу или реконструкции в многоквартирном жилом дому по ул. Арбузова, 86, строение 1</t>
  </si>
  <si>
    <t>2.4</t>
  </si>
  <si>
    <t xml:space="preserve">Количество граждан, переселенных из жилищного фонда признанного непригодным для проживания, аварийным и подлежащим сносу или реконструкции
</t>
  </si>
  <si>
    <t xml:space="preserve">Количество граждан, переселенных из аварийного жилищного фонда в городе Назарово - 94 человека, Площадь расселенного жилищного фонда, признанного непригодным для проживания, аварийным и подлежащим сносу или реконструкции в многоквартирном жилом доме по ул. Арбузова, 86, строение 1(ежегодно)-1736,9 кв.м;
</t>
  </si>
  <si>
    <t xml:space="preserve">Проживание в жилых домах, признанных в установленном порядке аварийными и подлежащими сносу или реконструкции, создает угрозу для жизни и здоровья проживающих в нем людей
</t>
  </si>
  <si>
    <r>
      <rPr>
        <b/>
        <sz val="9"/>
        <rFont val="Times New Roman"/>
        <family val="1"/>
        <charset val="204"/>
      </rPr>
      <t xml:space="preserve">Целевой показатель 1 </t>
    </r>
    <r>
      <rPr>
        <sz val="9"/>
        <rFont val="Times New Roman"/>
        <family val="1"/>
        <charset val="204"/>
      </rPr>
      <t xml:space="preserve">
Доля земельных участков обеспеченных документацией по планировке и межеванию территорий
</t>
    </r>
    <r>
      <rPr>
        <b/>
        <sz val="9"/>
        <rFont val="Times New Roman"/>
        <family val="1"/>
        <charset val="204"/>
      </rPr>
      <t>Показатель результативности</t>
    </r>
    <r>
      <rPr>
        <sz val="9"/>
        <rFont val="Times New Roman"/>
        <family val="1"/>
        <charset val="204"/>
      </rPr>
      <t xml:space="preserve">
Разработка документации по планировке и межеванию территории в целях установления границ земельных участков</t>
    </r>
  </si>
  <si>
    <r>
      <rPr>
        <b/>
        <sz val="10"/>
        <rFont val="Times New Roman"/>
        <family val="1"/>
        <charset val="204"/>
      </rPr>
      <t xml:space="preserve">Целевой показатель 3 </t>
    </r>
    <r>
      <rPr>
        <sz val="10"/>
        <rFont val="Times New Roman"/>
        <family val="1"/>
        <charset val="204"/>
      </rPr>
      <t xml:space="preserve">
Доля аварийного жилищного фонда в общем объеме жилищного фонда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Площадь расселенного жилищного фонда, признанного непригодным для проживания, аварийным и подлежащим сносу или реконструкции в многоквартирном жилом дому по ул. Арбузова, 86, строение 1
</t>
    </r>
    <r>
      <rPr>
        <b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граждан, переселенных из жилищного фонда признанного непригодным для проживания, аварийным и подлежащим сносу или реконструкции</t>
    </r>
  </si>
  <si>
    <t>Подпрограмма 4   «Улучшение жилищных условий отдельных категорий граждан»</t>
  </si>
  <si>
    <t>«Улучшение жилищных условий отдельных категорий граждан»</t>
  </si>
  <si>
    <t>Подпрограмма 4 «Улучшение жилищных условий отдельных категорий граждан»</t>
  </si>
  <si>
    <t>4.1</t>
  </si>
  <si>
    <t>Обеспечение жилыми помещениями детей-сирот,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 оставшихся без попечения родителей и достигли возраста 23 лет (в соответствии с Законом края от 24.122009 года № 9-4225)</t>
  </si>
  <si>
    <t>Подпрограмма 4</t>
  </si>
  <si>
    <t xml:space="preserve">1040075870 </t>
  </si>
  <si>
    <t>Подпрограмма 4 "Улучшение жилищных условий отдельных категорий граждан", всего</t>
  </si>
  <si>
    <t>Мероприятие  2</t>
  </si>
  <si>
    <t>Переселение граждан, проживающих в помещениях, непригодных для проживания, в многоквартирных домах, признанных аварийными и подлежащими сносу или реконструкции (многоквартирный жилой дом по ул. Арбузова, 86, строение 1</t>
  </si>
  <si>
    <t>10200S4620</t>
  </si>
  <si>
    <t>244</t>
  </si>
  <si>
    <t>853</t>
  </si>
  <si>
    <t>осуществление полномочий по обеспечению мер социальной поддержки детям -сиротам</t>
  </si>
  <si>
    <r>
      <t>Код бюджетной классификации</t>
    </r>
    <r>
      <rPr>
        <vertAlign val="superscript"/>
        <sz val="12"/>
        <rFont val="Times New Roman"/>
        <family val="1"/>
        <charset val="204"/>
      </rPr>
      <t>1</t>
    </r>
  </si>
  <si>
    <t>Государственная статистическая отчетность (форма 103-РИК)</t>
  </si>
  <si>
    <t>5</t>
  </si>
  <si>
    <r>
      <rPr>
        <b/>
        <sz val="12"/>
        <rFont val="Times New Roman"/>
        <family val="1"/>
        <charset val="204"/>
      </rPr>
      <t>Целевой показатель 5</t>
    </r>
    <r>
      <rPr>
        <sz val="12"/>
        <rFont val="Times New Roman"/>
        <family val="1"/>
        <charset val="204"/>
      </rPr>
      <t xml:space="preserve">
Доля детей сирот обеспеченных жилплощадью</t>
    </r>
  </si>
  <si>
    <t xml:space="preserve"> Удельный вес детей - сирот и детей, оставшихся без попечения родителей, состоявших на учете на получение жилого помещения, обеспеченных жилыми помещениями за отчетный год, в общей численности детей-сирот и детей, оставшихся без попечения родителей, и лиц из их числа, состоящих на учете на получение жилого помещения</t>
  </si>
  <si>
    <t>Осуществление полномочий по организации и осуществлению деятельности по опеке  и попечительству в отношении несовершеннолетних</t>
  </si>
  <si>
    <t>управление образования</t>
  </si>
  <si>
    <t>Реализованы полномочия по организации и осуществлению деятельности по опеке  и попечительству в отношении несовершеннолетних</t>
  </si>
  <si>
    <t>32,3% детей – сирот и детей, оставшихся без попечения родителей, находятся в приемных семьях</t>
  </si>
  <si>
    <t>Приобретение жилых помещений в муниципальную собственность, перевод их в специализированный жилищный фонд и предоставление по договорам найма лицам из числа детей-сирот оставшихся без попечения родителей за счет средств федерального и краевого бюджетов</t>
  </si>
  <si>
    <t xml:space="preserve">13 человек из числа детей-сирот оставшихся без попечения родителей будут обеспечены жильем </t>
  </si>
  <si>
    <t>Лица из числа детей-сирот оставшихся без попечения родителей не будут обеспечены жильем</t>
  </si>
  <si>
    <t>8,2% детей - сирот и детей, оставшихся без попечения родителей, состоявших на учете на получение жилого помещения, обеспеченны жилыми помещениями за отчетный год</t>
  </si>
  <si>
    <t>администрация города Назарово, отдел по собственности и землепользованию</t>
  </si>
  <si>
    <t>6</t>
  </si>
  <si>
    <t xml:space="preserve">обеспечить документацией по межеванию территорий на которых не предполагается комплексная застройка:
1.квартал 1 от ул. Автомобилистов до р. Ададым-планируемый дополнительный ввод жилья на земельных участках, обеспеченных (частично) коммунальной и транспортной инфраструктурой, с целью развития строительства жилья экономического класса;
2. квартал в границах кадастрового квартала ул. Садовая за жилыми домами ул. Космонавтов, ул. Фрунзе;
3. квартал от объектов элеватора до зеленого массива, от гаражного кооператива № 7 до ул. Безымянная
4. квартал в границах кадастрового квартала от ул. 30 лет ВЛКСМ, учетом всех объектов до ул. Паровозная – для приведения в соответствие с действующим законодательством и решения судебных споров;
5.квартал бывшее садовое общество «Сельмаш»- для дальнейшего формирования земельных участков и получения дополнительного дохода от сбора земельного налога и налога на имущество)
</t>
  </si>
  <si>
    <t>Мероприятие 1                Переселение граждан, проживающих в жилых помещениях, непригодных для проживания, в многоквартирных домах, признанных аварийными и подлежащими сносу или реконструкции (многоквартирный жилой дом по ул. Арбузова, 86, строение1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</si>
</sst>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?"/>
    <numFmt numFmtId="167" formatCode="0.00000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2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2" fontId="1" fillId="0" borderId="1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 indent="1"/>
    </xf>
    <xf numFmtId="2" fontId="1" fillId="0" borderId="3" xfId="0" applyNumberFormat="1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 indent="5"/>
    </xf>
    <xf numFmtId="2" fontId="1" fillId="0" borderId="9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horizontal="justify"/>
    </xf>
    <xf numFmtId="0" fontId="0" fillId="0" borderId="1" xfId="0" applyBorder="1"/>
    <xf numFmtId="1" fontId="1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1" fontId="8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14" fillId="0" borderId="0" xfId="0" applyFont="1" applyBorder="1" applyAlignment="1">
      <alignment vertical="top" wrapText="1"/>
    </xf>
    <xf numFmtId="2" fontId="6" fillId="3" borderId="0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/>
    <xf numFmtId="49" fontId="0" fillId="0" borderId="0" xfId="0" applyNumberFormat="1"/>
    <xf numFmtId="16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14" fontId="19" fillId="0" borderId="1" xfId="0" applyNumberFormat="1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0" fontId="6" fillId="0" borderId="0" xfId="0" applyFont="1"/>
    <xf numFmtId="0" fontId="10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top" wrapText="1"/>
    </xf>
    <xf numFmtId="49" fontId="6" fillId="3" borderId="5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justify" vertical="top" wrapText="1"/>
    </xf>
    <xf numFmtId="167" fontId="6" fillId="0" borderId="1" xfId="0" applyNumberFormat="1" applyFont="1" applyBorder="1"/>
    <xf numFmtId="167" fontId="10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0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justify"/>
    </xf>
    <xf numFmtId="0" fontId="2" fillId="0" borderId="1" xfId="0" applyFont="1" applyBorder="1"/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center" vertical="top" wrapText="1"/>
    </xf>
    <xf numFmtId="167" fontId="6" fillId="3" borderId="1" xfId="0" applyNumberFormat="1" applyFont="1" applyFill="1" applyBorder="1" applyAlignment="1">
      <alignment horizontal="center" vertical="top" wrapText="1"/>
    </xf>
    <xf numFmtId="167" fontId="6" fillId="3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justify"/>
    </xf>
    <xf numFmtId="49" fontId="6" fillId="3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6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justify"/>
    </xf>
    <xf numFmtId="0" fontId="17" fillId="0" borderId="0" xfId="0" applyFont="1" applyAlignment="1">
      <alignment horizontal="center" vertical="justify"/>
    </xf>
    <xf numFmtId="0" fontId="6" fillId="0" borderId="1" xfId="0" applyFont="1" applyBorder="1" applyAlignment="1">
      <alignment horizontal="center" vertical="justify" wrapText="1"/>
    </xf>
    <xf numFmtId="167" fontId="6" fillId="0" borderId="1" xfId="0" applyNumberFormat="1" applyFont="1" applyBorder="1" applyAlignment="1">
      <alignment horizontal="center" vertical="justify" wrapText="1"/>
    </xf>
    <xf numFmtId="0" fontId="2" fillId="0" borderId="0" xfId="0" applyFont="1" applyAlignment="1">
      <alignment horizontal="center" vertical="justify"/>
    </xf>
    <xf numFmtId="0" fontId="19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19" fillId="3" borderId="1" xfId="0" applyNumberFormat="1" applyFont="1" applyFill="1" applyBorder="1" applyAlignment="1">
      <alignment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165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1" xfId="0" applyFont="1" applyBorder="1"/>
    <xf numFmtId="167" fontId="6" fillId="3" borderId="1" xfId="0" applyNumberFormat="1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/>
    </xf>
    <xf numFmtId="0" fontId="10" fillId="0" borderId="7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2" fontId="3" fillId="0" borderId="9" xfId="0" applyNumberFormat="1" applyFont="1" applyBorder="1" applyAlignment="1"/>
    <xf numFmtId="0" fontId="2" fillId="0" borderId="9" xfId="0" applyFont="1" applyBorder="1" applyAlignment="1"/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vertical="justify"/>
    </xf>
    <xf numFmtId="0" fontId="2" fillId="0" borderId="1" xfId="0" applyFont="1" applyBorder="1" applyAlignment="1"/>
    <xf numFmtId="0" fontId="0" fillId="0" borderId="1" xfId="0" applyBorder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10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22" fillId="0" borderId="0" xfId="0" applyFont="1" applyAlignment="1">
      <alignment horizontal="center"/>
    </xf>
    <xf numFmtId="0" fontId="6" fillId="0" borderId="2" xfId="0" applyFont="1" applyBorder="1" applyAlignment="1">
      <alignment horizontal="right"/>
    </xf>
    <xf numFmtId="0" fontId="17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3" xfId="1" applyFont="1" applyBorder="1" applyAlignment="1" applyProtection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4" xfId="1" applyFont="1" applyBorder="1" applyAlignment="1" applyProtection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wrapText="1"/>
    </xf>
    <xf numFmtId="0" fontId="17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167" fontId="6" fillId="0" borderId="1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11</xdr:row>
      <xdr:rowOff>114300</xdr:rowOff>
    </xdr:from>
    <xdr:to>
      <xdr:col>7</xdr:col>
      <xdr:colOff>590550</xdr:colOff>
      <xdr:row>11</xdr:row>
      <xdr:rowOff>115888</xdr:rowOff>
    </xdr:to>
    <xdr:cxnSp macro="">
      <xdr:nvCxnSpPr>
        <xdr:cNvPr id="2" name="Прямая соединительная линия 1"/>
        <xdr:cNvCxnSpPr/>
      </xdr:nvCxnSpPr>
      <xdr:spPr>
        <a:xfrm>
          <a:off x="3933825" y="2790825"/>
          <a:ext cx="6038850" cy="158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11</xdr:row>
      <xdr:rowOff>114299</xdr:rowOff>
    </xdr:from>
    <xdr:to>
      <xdr:col>7</xdr:col>
      <xdr:colOff>600075</xdr:colOff>
      <xdr:row>17</xdr:row>
      <xdr:rowOff>161924</xdr:rowOff>
    </xdr:to>
    <xdr:cxnSp macro="">
      <xdr:nvCxnSpPr>
        <xdr:cNvPr id="3" name="Прямая соединительная линия 2"/>
        <xdr:cNvCxnSpPr/>
      </xdr:nvCxnSpPr>
      <xdr:spPr>
        <a:xfrm rot="10800000" flipV="1">
          <a:off x="4114800" y="2790824"/>
          <a:ext cx="5867400" cy="124777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17</xdr:row>
      <xdr:rowOff>190500</xdr:rowOff>
    </xdr:from>
    <xdr:to>
      <xdr:col>7</xdr:col>
      <xdr:colOff>771525</xdr:colOff>
      <xdr:row>17</xdr:row>
      <xdr:rowOff>192088</xdr:rowOff>
    </xdr:to>
    <xdr:cxnSp macro="">
      <xdr:nvCxnSpPr>
        <xdr:cNvPr id="4" name="Прямая соединительная линия 3"/>
        <xdr:cNvCxnSpPr/>
      </xdr:nvCxnSpPr>
      <xdr:spPr>
        <a:xfrm>
          <a:off x="4114800" y="4067175"/>
          <a:ext cx="6038850" cy="1588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1028700</xdr:colOff>
      <xdr:row>13</xdr:row>
      <xdr:rowOff>190500</xdr:rowOff>
    </xdr:from>
    <xdr:to>
      <xdr:col>6</xdr:col>
      <xdr:colOff>866775</xdr:colOff>
      <xdr:row>15</xdr:row>
      <xdr:rowOff>47625</xdr:rowOff>
    </xdr:to>
    <xdr:cxnSp macro="">
      <xdr:nvCxnSpPr>
        <xdr:cNvPr id="5" name="Прямая соединительная линия 4"/>
        <xdr:cNvCxnSpPr/>
      </xdr:nvCxnSpPr>
      <xdr:spPr>
        <a:xfrm>
          <a:off x="4781550" y="3267075"/>
          <a:ext cx="4457700" cy="25717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view="pageBreakPreview" topLeftCell="A30" zoomScaleSheetLayoutView="100" workbookViewId="0">
      <selection sqref="A1:I35"/>
    </sheetView>
  </sheetViews>
  <sheetFormatPr defaultRowHeight="15" x14ac:dyDescent="0.25"/>
  <cols>
    <col min="1" max="1" width="6.140625" customWidth="1"/>
    <col min="2" max="2" width="45.5703125" customWidth="1"/>
    <col min="3" max="3" width="10.28515625" customWidth="1"/>
    <col min="4" max="4" width="7.85546875" customWidth="1"/>
    <col min="5" max="5" width="15.28515625" customWidth="1"/>
    <col min="6" max="6" width="14.28515625" customWidth="1"/>
    <col min="7" max="7" width="14" customWidth="1"/>
    <col min="8" max="8" width="15.140625" customWidth="1"/>
    <col min="9" max="9" width="15.28515625" customWidth="1"/>
    <col min="10" max="10" width="11.5703125" customWidth="1"/>
    <col min="11" max="11" width="10.28515625" customWidth="1"/>
    <col min="12" max="12" width="9.5703125" customWidth="1"/>
  </cols>
  <sheetData>
    <row r="1" spans="1:16" ht="15.75" x14ac:dyDescent="0.25">
      <c r="A1" s="179" t="s">
        <v>0</v>
      </c>
      <c r="B1" s="179"/>
      <c r="C1" s="179"/>
      <c r="D1" s="179"/>
      <c r="E1" s="179"/>
      <c r="F1" s="179"/>
      <c r="G1" s="179"/>
      <c r="H1" s="179"/>
      <c r="I1" s="179"/>
    </row>
    <row r="2" spans="1:16" ht="15.75" x14ac:dyDescent="0.25">
      <c r="A2" s="179" t="s">
        <v>96</v>
      </c>
      <c r="B2" s="179"/>
      <c r="C2" s="179"/>
      <c r="D2" s="179"/>
      <c r="E2" s="179"/>
      <c r="F2" s="179"/>
      <c r="G2" s="179"/>
      <c r="H2" s="179"/>
      <c r="I2" s="179"/>
    </row>
    <row r="3" spans="1:16" ht="15.75" x14ac:dyDescent="0.25">
      <c r="A3" s="179"/>
      <c r="B3" s="179"/>
      <c r="C3" s="179"/>
      <c r="D3" s="179"/>
      <c r="E3" s="179"/>
      <c r="F3" s="179"/>
      <c r="G3" s="179"/>
      <c r="H3" s="179"/>
      <c r="I3" s="179"/>
    </row>
    <row r="4" spans="1:16" s="3" customFormat="1" ht="15.75" x14ac:dyDescent="0.25">
      <c r="A4" s="180" t="s">
        <v>1</v>
      </c>
      <c r="B4" s="180"/>
      <c r="C4" s="180"/>
      <c r="D4" s="180"/>
      <c r="E4" s="180"/>
      <c r="F4" s="180"/>
      <c r="G4" s="180"/>
      <c r="H4" s="180"/>
      <c r="I4" s="180"/>
    </row>
    <row r="5" spans="1:16" s="3" customFormat="1" ht="15.75" x14ac:dyDescent="0.25">
      <c r="A5" s="180" t="s">
        <v>2</v>
      </c>
      <c r="B5" s="180"/>
      <c r="C5" s="180"/>
      <c r="D5" s="180"/>
      <c r="E5" s="180"/>
      <c r="F5" s="180"/>
      <c r="G5" s="180"/>
      <c r="H5" s="180"/>
      <c r="I5" s="180"/>
    </row>
    <row r="6" spans="1:16" s="3" customFormat="1" ht="15.75" x14ac:dyDescent="0.25">
      <c r="A6" s="180" t="s">
        <v>3</v>
      </c>
      <c r="B6" s="180"/>
      <c r="C6" s="180"/>
      <c r="D6" s="180"/>
      <c r="E6" s="180"/>
      <c r="F6" s="180"/>
      <c r="G6" s="180"/>
      <c r="H6" s="180"/>
      <c r="I6" s="180"/>
    </row>
    <row r="7" spans="1:16" s="3" customFormat="1" ht="8.25" customHeight="1" x14ac:dyDescent="0.25">
      <c r="A7" s="2"/>
    </row>
    <row r="8" spans="1:16" s="3" customFormat="1" ht="16.5" customHeight="1" x14ac:dyDescent="0.25">
      <c r="A8" s="181" t="s">
        <v>4</v>
      </c>
      <c r="B8" s="181" t="s">
        <v>5</v>
      </c>
      <c r="C8" s="181" t="s">
        <v>6</v>
      </c>
      <c r="D8" s="183" t="s">
        <v>7</v>
      </c>
      <c r="E8" s="181" t="s">
        <v>8</v>
      </c>
      <c r="F8" s="177" t="s">
        <v>184</v>
      </c>
      <c r="G8" s="177"/>
      <c r="H8" s="177"/>
      <c r="I8" s="178"/>
    </row>
    <row r="9" spans="1:16" s="3" customFormat="1" ht="59.25" customHeight="1" x14ac:dyDescent="0.25">
      <c r="A9" s="182"/>
      <c r="B9" s="182"/>
      <c r="C9" s="182"/>
      <c r="D9" s="184"/>
      <c r="E9" s="182"/>
      <c r="F9" s="37" t="s">
        <v>198</v>
      </c>
      <c r="G9" s="39" t="s">
        <v>199</v>
      </c>
      <c r="H9" s="39" t="s">
        <v>200</v>
      </c>
      <c r="I9" s="39" t="s">
        <v>201</v>
      </c>
    </row>
    <row r="10" spans="1:16" s="3" customFormat="1" ht="15.75" x14ac:dyDescent="0.25">
      <c r="A10" s="36">
        <v>1</v>
      </c>
      <c r="B10" s="36">
        <v>2</v>
      </c>
      <c r="C10" s="36">
        <v>3</v>
      </c>
      <c r="D10" s="36">
        <v>4</v>
      </c>
      <c r="E10" s="36">
        <v>5</v>
      </c>
      <c r="F10" s="36">
        <v>7</v>
      </c>
      <c r="G10" s="36">
        <v>8</v>
      </c>
      <c r="H10" s="36">
        <v>9</v>
      </c>
      <c r="I10" s="36">
        <v>10</v>
      </c>
    </row>
    <row r="11" spans="1:16" s="3" customFormat="1" ht="32.25" customHeight="1" x14ac:dyDescent="0.25">
      <c r="A11" s="174" t="s">
        <v>181</v>
      </c>
      <c r="B11" s="175"/>
      <c r="C11" s="175"/>
      <c r="D11" s="175"/>
      <c r="E11" s="175"/>
      <c r="F11" s="175"/>
      <c r="G11" s="175"/>
      <c r="H11" s="175"/>
      <c r="I11" s="176"/>
    </row>
    <row r="12" spans="1:16" s="3" customFormat="1" ht="17.25" hidden="1" customHeight="1" x14ac:dyDescent="0.25">
      <c r="A12" s="33">
        <v>1</v>
      </c>
      <c r="B12" s="171" t="s">
        <v>109</v>
      </c>
      <c r="C12" s="172"/>
      <c r="D12" s="172"/>
      <c r="E12" s="172"/>
      <c r="F12" s="172"/>
      <c r="G12" s="172"/>
      <c r="H12" s="172"/>
      <c r="I12" s="173"/>
    </row>
    <row r="13" spans="1:16" s="3" customFormat="1" ht="81" customHeight="1" x14ac:dyDescent="0.25">
      <c r="A13" s="19">
        <v>1</v>
      </c>
      <c r="B13" s="20" t="s">
        <v>170</v>
      </c>
      <c r="C13" s="36" t="s">
        <v>83</v>
      </c>
      <c r="D13" s="36" t="s">
        <v>12</v>
      </c>
      <c r="E13" s="21" t="s">
        <v>94</v>
      </c>
      <c r="F13" s="49">
        <f>1/14*100</f>
        <v>7.1428571428571423</v>
      </c>
      <c r="G13" s="49">
        <f>1/14*100</f>
        <v>7.1428571428571423</v>
      </c>
      <c r="H13" s="49">
        <f>2/14*100</f>
        <v>14.285714285714285</v>
      </c>
      <c r="I13" s="49">
        <f>2/14*100</f>
        <v>14.285714285714285</v>
      </c>
    </row>
    <row r="14" spans="1:16" s="3" customFormat="1" ht="93.75" customHeight="1" x14ac:dyDescent="0.25">
      <c r="A14" s="19">
        <v>2</v>
      </c>
      <c r="B14" s="20" t="s">
        <v>169</v>
      </c>
      <c r="C14" s="36" t="s">
        <v>83</v>
      </c>
      <c r="D14" s="36" t="s">
        <v>12</v>
      </c>
      <c r="E14" s="21" t="s">
        <v>159</v>
      </c>
      <c r="F14" s="50">
        <v>0</v>
      </c>
      <c r="G14" s="51">
        <f>0/26*100</f>
        <v>0</v>
      </c>
      <c r="H14" s="51">
        <f>0/26*100</f>
        <v>0</v>
      </c>
      <c r="I14" s="51">
        <f>34/34*100</f>
        <v>100</v>
      </c>
    </row>
    <row r="15" spans="1:16" s="3" customFormat="1" ht="72.75" customHeight="1" x14ac:dyDescent="0.25">
      <c r="A15" s="19">
        <v>3</v>
      </c>
      <c r="B15" s="20" t="s">
        <v>168</v>
      </c>
      <c r="C15" s="36" t="s">
        <v>83</v>
      </c>
      <c r="D15" s="36" t="s">
        <v>12</v>
      </c>
      <c r="E15" s="22" t="s">
        <v>95</v>
      </c>
      <c r="F15" s="53">
        <f>(5.7627-(F25/1000))/1282.204*100</f>
        <v>0.33579134053551535</v>
      </c>
      <c r="G15" s="53">
        <f>(5.7627-F25/1000-G25/1000)/1287.74*100</f>
        <v>0.33434777206578964</v>
      </c>
      <c r="H15" s="53">
        <f>(5.7627-F25/1000-G25/1000-H25/1000)/1293.899*100</f>
        <v>0.33275626613823794</v>
      </c>
      <c r="I15" s="53">
        <f>(5.7627-F25/1000-G25/1000-H25/1000-I25/1000)/1304.175*100</f>
        <v>0.33013437613817159</v>
      </c>
      <c r="J15" s="65"/>
      <c r="K15" s="65"/>
      <c r="L15" s="65"/>
      <c r="M15" s="54"/>
    </row>
    <row r="16" spans="1:16" ht="78.75" x14ac:dyDescent="0.25">
      <c r="A16" s="42" t="s">
        <v>185</v>
      </c>
      <c r="B16" s="40" t="s">
        <v>162</v>
      </c>
      <c r="C16" s="52" t="s">
        <v>83</v>
      </c>
      <c r="D16" s="67" t="s">
        <v>12</v>
      </c>
      <c r="E16" s="23" t="s">
        <v>145</v>
      </c>
      <c r="F16" s="52">
        <v>100</v>
      </c>
      <c r="G16" s="52">
        <v>100</v>
      </c>
      <c r="H16" s="52">
        <v>100</v>
      </c>
      <c r="I16" s="52">
        <v>100</v>
      </c>
      <c r="J16" s="59"/>
      <c r="K16" s="59"/>
      <c r="L16" s="59"/>
      <c r="M16" s="60"/>
      <c r="N16" s="60"/>
      <c r="O16" s="61"/>
      <c r="P16" s="58"/>
    </row>
    <row r="17" spans="1:16" ht="47.25" x14ac:dyDescent="0.25">
      <c r="A17" s="42" t="s">
        <v>239</v>
      </c>
      <c r="B17" s="40" t="s">
        <v>240</v>
      </c>
      <c r="C17" s="130" t="s">
        <v>83</v>
      </c>
      <c r="D17" s="67" t="s">
        <v>12</v>
      </c>
      <c r="E17" s="23" t="s">
        <v>145</v>
      </c>
      <c r="F17" s="130">
        <v>100</v>
      </c>
      <c r="G17" s="130">
        <v>100</v>
      </c>
      <c r="H17" s="130">
        <v>100</v>
      </c>
      <c r="I17" s="130">
        <v>100</v>
      </c>
      <c r="J17" s="59"/>
      <c r="K17" s="59"/>
      <c r="L17" s="59"/>
      <c r="M17" s="60"/>
      <c r="N17" s="60"/>
      <c r="O17" s="61"/>
      <c r="P17" s="58"/>
    </row>
    <row r="18" spans="1:16" s="3" customFormat="1" ht="15.75" x14ac:dyDescent="0.25">
      <c r="A18" s="19"/>
      <c r="B18" s="165" t="s">
        <v>84</v>
      </c>
      <c r="C18" s="165"/>
      <c r="D18" s="165"/>
      <c r="E18" s="165"/>
      <c r="F18" s="165"/>
      <c r="G18" s="165"/>
      <c r="H18" s="165"/>
      <c r="I18" s="165"/>
    </row>
    <row r="19" spans="1:16" s="3" customFormat="1" ht="44.25" customHeight="1" x14ac:dyDescent="0.25">
      <c r="A19" s="41" t="s">
        <v>188</v>
      </c>
      <c r="B19" s="20" t="s">
        <v>135</v>
      </c>
      <c r="C19" s="52" t="s">
        <v>90</v>
      </c>
      <c r="D19" s="70">
        <v>0.1</v>
      </c>
      <c r="E19" s="23" t="s">
        <v>94</v>
      </c>
      <c r="F19" s="52">
        <v>0</v>
      </c>
      <c r="G19" s="52">
        <v>0</v>
      </c>
      <c r="H19" s="52">
        <v>1</v>
      </c>
      <c r="I19" s="52">
        <v>0</v>
      </c>
      <c r="J19" s="47"/>
    </row>
    <row r="20" spans="1:16" s="3" customFormat="1" ht="69.75" customHeight="1" x14ac:dyDescent="0.25">
      <c r="A20" s="41" t="s">
        <v>111</v>
      </c>
      <c r="B20" s="40" t="s">
        <v>85</v>
      </c>
      <c r="C20" s="52" t="s">
        <v>91</v>
      </c>
      <c r="D20" s="70">
        <v>0.1</v>
      </c>
      <c r="E20" s="23" t="s">
        <v>95</v>
      </c>
      <c r="F20" s="50">
        <v>6604.14</v>
      </c>
      <c r="G20" s="50">
        <v>6637.9</v>
      </c>
      <c r="H20" s="50">
        <v>7067</v>
      </c>
      <c r="I20" s="50">
        <v>9476</v>
      </c>
      <c r="J20" s="47"/>
    </row>
    <row r="21" spans="1:16" s="3" customFormat="1" ht="90" customHeight="1" x14ac:dyDescent="0.25">
      <c r="A21" s="41" t="s">
        <v>190</v>
      </c>
      <c r="B21" s="40" t="s">
        <v>86</v>
      </c>
      <c r="C21" s="52" t="s">
        <v>90</v>
      </c>
      <c r="D21" s="70">
        <v>0.1</v>
      </c>
      <c r="E21" s="21" t="s">
        <v>160</v>
      </c>
      <c r="F21" s="52">
        <v>26</v>
      </c>
      <c r="G21" s="52">
        <v>26</v>
      </c>
      <c r="H21" s="52">
        <v>26</v>
      </c>
      <c r="I21" s="52">
        <v>26</v>
      </c>
    </row>
    <row r="22" spans="1:16" s="3" customFormat="1" ht="95.25" customHeight="1" x14ac:dyDescent="0.25">
      <c r="A22" s="41" t="s">
        <v>189</v>
      </c>
      <c r="B22" s="40" t="s">
        <v>137</v>
      </c>
      <c r="C22" s="52" t="s">
        <v>92</v>
      </c>
      <c r="D22" s="70">
        <v>0.1</v>
      </c>
      <c r="E22" s="21" t="s">
        <v>160</v>
      </c>
      <c r="F22" s="52">
        <v>0</v>
      </c>
      <c r="G22" s="52">
        <v>0</v>
      </c>
      <c r="H22" s="52">
        <v>0</v>
      </c>
      <c r="I22" s="52">
        <v>44.7</v>
      </c>
    </row>
    <row r="23" spans="1:16" s="3" customFormat="1" ht="21.75" hidden="1" customHeight="1" x14ac:dyDescent="0.25">
      <c r="A23" s="34" t="s">
        <v>111</v>
      </c>
      <c r="B23" s="166" t="s">
        <v>110</v>
      </c>
      <c r="C23" s="167"/>
      <c r="D23" s="167"/>
      <c r="E23" s="167"/>
      <c r="F23" s="167"/>
      <c r="G23" s="167"/>
      <c r="H23" s="167"/>
      <c r="I23" s="168"/>
    </row>
    <row r="24" spans="1:16" ht="19.5" customHeight="1" x14ac:dyDescent="0.25">
      <c r="A24" s="35"/>
      <c r="B24" s="162" t="s">
        <v>87</v>
      </c>
      <c r="C24" s="163"/>
      <c r="D24" s="163"/>
      <c r="E24" s="163"/>
      <c r="F24" s="163"/>
      <c r="G24" s="163"/>
      <c r="H24" s="163"/>
      <c r="I24" s="164"/>
    </row>
    <row r="25" spans="1:16" ht="94.5" customHeight="1" x14ac:dyDescent="0.25">
      <c r="A25" s="42" t="s">
        <v>186</v>
      </c>
      <c r="B25" s="40" t="s">
        <v>88</v>
      </c>
      <c r="C25" s="48" t="s">
        <v>91</v>
      </c>
      <c r="D25" s="70">
        <v>0.1</v>
      </c>
      <c r="E25" s="23" t="s">
        <v>163</v>
      </c>
      <c r="F25" s="80">
        <v>1457.17</v>
      </c>
      <c r="G25" s="81">
        <v>0</v>
      </c>
      <c r="H25" s="80">
        <v>0</v>
      </c>
      <c r="I25" s="81">
        <v>0</v>
      </c>
    </row>
    <row r="26" spans="1:16" ht="94.5" customHeight="1" x14ac:dyDescent="0.25">
      <c r="A26" s="42" t="s">
        <v>187</v>
      </c>
      <c r="B26" s="40" t="s">
        <v>89</v>
      </c>
      <c r="C26" s="48" t="s">
        <v>93</v>
      </c>
      <c r="D26" s="70">
        <v>0.1</v>
      </c>
      <c r="E26" s="23" t="s">
        <v>163</v>
      </c>
      <c r="F26" s="80">
        <v>93</v>
      </c>
      <c r="G26" s="80">
        <v>0</v>
      </c>
      <c r="H26" s="80">
        <v>0</v>
      </c>
      <c r="I26" s="80">
        <v>0</v>
      </c>
    </row>
    <row r="27" spans="1:16" ht="90" customHeight="1" x14ac:dyDescent="0.25">
      <c r="A27" s="42" t="s">
        <v>215</v>
      </c>
      <c r="B27" s="40" t="s">
        <v>216</v>
      </c>
      <c r="C27" s="48" t="s">
        <v>91</v>
      </c>
      <c r="D27" s="70">
        <v>0.1</v>
      </c>
      <c r="E27" s="23" t="s">
        <v>163</v>
      </c>
      <c r="F27" s="48">
        <v>773</v>
      </c>
      <c r="G27" s="83">
        <v>1736.9</v>
      </c>
      <c r="H27" s="48">
        <v>0</v>
      </c>
      <c r="I27" s="48">
        <v>0</v>
      </c>
    </row>
    <row r="28" spans="1:16" ht="74.25" customHeight="1" x14ac:dyDescent="0.25">
      <c r="A28" s="42" t="s">
        <v>217</v>
      </c>
      <c r="B28" s="40" t="s">
        <v>218</v>
      </c>
      <c r="C28" s="48" t="s">
        <v>93</v>
      </c>
      <c r="D28" s="70">
        <v>0.1</v>
      </c>
      <c r="E28" s="23" t="s">
        <v>163</v>
      </c>
      <c r="F28" s="48">
        <v>89</v>
      </c>
      <c r="G28" s="48">
        <v>94</v>
      </c>
      <c r="H28" s="48">
        <v>0</v>
      </c>
      <c r="I28" s="48">
        <v>0</v>
      </c>
    </row>
    <row r="29" spans="1:16" ht="32.25" hidden="1" customHeight="1" x14ac:dyDescent="0.25">
      <c r="A29" s="55" t="s">
        <v>141</v>
      </c>
      <c r="B29" s="166" t="s">
        <v>142</v>
      </c>
      <c r="C29" s="167"/>
      <c r="D29" s="167"/>
      <c r="E29" s="167"/>
      <c r="F29" s="167"/>
      <c r="G29" s="167"/>
      <c r="H29" s="167"/>
      <c r="I29" s="168"/>
    </row>
    <row r="30" spans="1:16" ht="15.75" x14ac:dyDescent="0.25">
      <c r="A30" s="56"/>
      <c r="B30" s="162" t="s">
        <v>143</v>
      </c>
      <c r="C30" s="163"/>
      <c r="D30" s="163"/>
      <c r="E30" s="163"/>
      <c r="F30" s="163"/>
      <c r="G30" s="163"/>
      <c r="H30" s="163"/>
      <c r="I30" s="164"/>
    </row>
    <row r="31" spans="1:16" ht="31.5" x14ac:dyDescent="0.25">
      <c r="A31" s="42" t="s">
        <v>191</v>
      </c>
      <c r="B31" s="40" t="s">
        <v>192</v>
      </c>
      <c r="C31" s="40" t="s">
        <v>144</v>
      </c>
      <c r="D31" s="70">
        <v>0.1</v>
      </c>
      <c r="E31" s="23"/>
      <c r="F31" s="52">
        <v>2</v>
      </c>
      <c r="G31" s="52">
        <v>3</v>
      </c>
      <c r="H31" s="52">
        <v>3</v>
      </c>
      <c r="I31" s="52">
        <v>3</v>
      </c>
      <c r="J31" s="66"/>
      <c r="O31" s="57"/>
      <c r="P31" s="58"/>
    </row>
    <row r="32" spans="1:16" ht="15.75" x14ac:dyDescent="0.25">
      <c r="B32" s="169" t="s">
        <v>225</v>
      </c>
      <c r="C32" s="170"/>
      <c r="D32" s="170"/>
      <c r="E32" s="170"/>
      <c r="F32" s="170"/>
      <c r="G32" s="170"/>
      <c r="H32" s="170"/>
      <c r="I32" s="170"/>
    </row>
    <row r="33" spans="1:9" ht="141.75" x14ac:dyDescent="0.25">
      <c r="A33" s="140" t="s">
        <v>226</v>
      </c>
      <c r="B33" s="139" t="s">
        <v>241</v>
      </c>
      <c r="C33" s="138" t="s">
        <v>83</v>
      </c>
      <c r="D33" s="138">
        <v>0.08</v>
      </c>
      <c r="E33" s="138" t="s">
        <v>238</v>
      </c>
      <c r="F33" s="141">
        <f>14/172*100</f>
        <v>8.1395348837209305</v>
      </c>
      <c r="G33" s="141">
        <f>100*(13/158)</f>
        <v>8.2278481012658222</v>
      </c>
      <c r="H33" s="141">
        <f>100*(24/134)</f>
        <v>17.910447761194028</v>
      </c>
      <c r="I33" s="141">
        <f>100*(12/66)</f>
        <v>18.181818181818183</v>
      </c>
    </row>
    <row r="34" spans="1:9" ht="15.75" x14ac:dyDescent="0.25">
      <c r="A34" s="42"/>
      <c r="B34" s="107"/>
      <c r="C34" s="56"/>
      <c r="D34" s="56"/>
      <c r="E34" s="56"/>
      <c r="F34" s="56"/>
      <c r="G34" s="56"/>
      <c r="H34" s="56"/>
      <c r="I34" s="56"/>
    </row>
  </sheetData>
  <mergeCells count="20">
    <mergeCell ref="B12:I12"/>
    <mergeCell ref="A11:I11"/>
    <mergeCell ref="F8:I8"/>
    <mergeCell ref="A1:I1"/>
    <mergeCell ref="A2:I2"/>
    <mergeCell ref="A3:I3"/>
    <mergeCell ref="A4:I4"/>
    <mergeCell ref="A5:I5"/>
    <mergeCell ref="A6:I6"/>
    <mergeCell ref="A8:A9"/>
    <mergeCell ref="B8:B9"/>
    <mergeCell ref="C8:C9"/>
    <mergeCell ref="D8:D9"/>
    <mergeCell ref="E8:E9"/>
    <mergeCell ref="B24:I24"/>
    <mergeCell ref="B18:I18"/>
    <mergeCell ref="B29:I29"/>
    <mergeCell ref="B30:I30"/>
    <mergeCell ref="B32:I32"/>
    <mergeCell ref="B23:I23"/>
  </mergeCells>
  <printOptions horizontalCentered="1"/>
  <pageMargins left="0.11811023622047245" right="0.11811023622047245" top="0.39370078740157483" bottom="0.19685039370078741" header="0" footer="0"/>
  <pageSetup paperSize="9" scale="93" orientation="landscape" horizontalDpi="300" verticalDpi="300" r:id="rId1"/>
  <rowBreaks count="2" manualBreakCount="2">
    <brk id="17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5" zoomScale="110" zoomScaleNormal="110" zoomScaleSheetLayoutView="110" workbookViewId="0">
      <selection activeCell="B15" sqref="B15"/>
    </sheetView>
  </sheetViews>
  <sheetFormatPr defaultRowHeight="15" x14ac:dyDescent="0.25"/>
  <cols>
    <col min="1" max="1" width="6" style="78" customWidth="1"/>
    <col min="2" max="2" width="25" customWidth="1"/>
    <col min="3" max="3" width="17.7109375" customWidth="1"/>
    <col min="4" max="4" width="10" customWidth="1"/>
    <col min="5" max="5" width="10.5703125" customWidth="1"/>
    <col min="6" max="6" width="28.7109375" customWidth="1"/>
    <col min="7" max="7" width="14.85546875" customWidth="1"/>
    <col min="8" max="8" width="32.85546875" customWidth="1"/>
  </cols>
  <sheetData>
    <row r="1" spans="1:9" s="3" customFormat="1" ht="15.75" x14ac:dyDescent="0.25">
      <c r="A1" s="187" t="s">
        <v>16</v>
      </c>
      <c r="B1" s="187"/>
      <c r="C1" s="187"/>
      <c r="D1" s="187"/>
      <c r="E1" s="187"/>
      <c r="F1" s="187"/>
      <c r="G1" s="187"/>
      <c r="H1" s="187"/>
    </row>
    <row r="2" spans="1:9" s="3" customFormat="1" ht="15.75" x14ac:dyDescent="0.25">
      <c r="A2" s="179" t="s">
        <v>96</v>
      </c>
      <c r="B2" s="179"/>
      <c r="C2" s="179"/>
      <c r="D2" s="179"/>
      <c r="E2" s="179"/>
      <c r="F2" s="179"/>
      <c r="G2" s="179"/>
      <c r="H2" s="179"/>
      <c r="I2" s="25"/>
    </row>
    <row r="3" spans="1:9" s="3" customFormat="1" ht="15.75" x14ac:dyDescent="0.25">
      <c r="A3" s="179"/>
      <c r="B3" s="179"/>
      <c r="C3" s="179"/>
      <c r="D3" s="179"/>
      <c r="E3" s="179"/>
      <c r="F3" s="179"/>
      <c r="G3" s="179"/>
      <c r="H3" s="179"/>
      <c r="I3" s="25"/>
    </row>
    <row r="4" spans="1:9" s="3" customFormat="1" ht="15.75" x14ac:dyDescent="0.25">
      <c r="A4" s="180" t="s">
        <v>17</v>
      </c>
      <c r="B4" s="180"/>
      <c r="C4" s="180"/>
      <c r="D4" s="180"/>
      <c r="E4" s="180"/>
      <c r="F4" s="180"/>
      <c r="G4" s="180"/>
      <c r="H4" s="180"/>
    </row>
    <row r="5" spans="1:9" s="3" customFormat="1" ht="15.75" x14ac:dyDescent="0.25">
      <c r="A5" s="180" t="s">
        <v>18</v>
      </c>
      <c r="B5" s="180"/>
      <c r="C5" s="180"/>
      <c r="D5" s="180"/>
      <c r="E5" s="180"/>
      <c r="F5" s="180"/>
      <c r="G5" s="180"/>
      <c r="H5" s="180"/>
    </row>
    <row r="6" spans="1:9" s="3" customFormat="1" ht="15.75" x14ac:dyDescent="0.25">
      <c r="A6" s="73"/>
    </row>
    <row r="7" spans="1:9" s="3" customFormat="1" ht="15.75" x14ac:dyDescent="0.25">
      <c r="A7" s="73"/>
    </row>
    <row r="8" spans="1:9" s="3" customFormat="1" ht="13.5" customHeight="1" x14ac:dyDescent="0.25">
      <c r="A8" s="188" t="s">
        <v>28</v>
      </c>
      <c r="B8" s="189" t="s">
        <v>19</v>
      </c>
      <c r="C8" s="189" t="s">
        <v>20</v>
      </c>
      <c r="D8" s="189" t="s">
        <v>21</v>
      </c>
      <c r="E8" s="189"/>
      <c r="F8" s="189" t="s">
        <v>120</v>
      </c>
      <c r="G8" s="189" t="s">
        <v>22</v>
      </c>
      <c r="H8" s="189" t="s">
        <v>23</v>
      </c>
    </row>
    <row r="9" spans="1:9" s="3" customFormat="1" ht="27.75" customHeight="1" x14ac:dyDescent="0.25">
      <c r="A9" s="188"/>
      <c r="B9" s="189"/>
      <c r="C9" s="189"/>
      <c r="D9" s="38" t="s">
        <v>24</v>
      </c>
      <c r="E9" s="38" t="s">
        <v>25</v>
      </c>
      <c r="F9" s="189"/>
      <c r="G9" s="189"/>
      <c r="H9" s="189"/>
    </row>
    <row r="10" spans="1:9" s="3" customFormat="1" ht="15.75" x14ac:dyDescent="0.25">
      <c r="A10" s="74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</row>
    <row r="11" spans="1:9" s="3" customFormat="1" ht="20.25" customHeight="1" x14ac:dyDescent="0.25">
      <c r="A11" s="75"/>
      <c r="B11" s="193" t="s">
        <v>84</v>
      </c>
      <c r="C11" s="193"/>
      <c r="D11" s="193"/>
      <c r="E11" s="193"/>
      <c r="F11" s="193"/>
      <c r="G11" s="193"/>
      <c r="H11" s="193"/>
    </row>
    <row r="12" spans="1:9" s="3" customFormat="1" ht="382.5" customHeight="1" x14ac:dyDescent="0.25">
      <c r="A12" s="84">
        <v>1</v>
      </c>
      <c r="B12" s="85" t="s">
        <v>138</v>
      </c>
      <c r="C12" s="85" t="s">
        <v>100</v>
      </c>
      <c r="D12" s="86">
        <v>44562</v>
      </c>
      <c r="E12" s="87">
        <v>45657</v>
      </c>
      <c r="F12" s="85" t="s">
        <v>252</v>
      </c>
      <c r="G12" s="85" t="s">
        <v>139</v>
      </c>
      <c r="H12" s="85" t="s">
        <v>221</v>
      </c>
    </row>
    <row r="13" spans="1:9" s="3" customFormat="1" ht="258.75" customHeight="1" x14ac:dyDescent="0.25">
      <c r="A13" s="76" t="s">
        <v>193</v>
      </c>
      <c r="B13" s="43" t="s">
        <v>131</v>
      </c>
      <c r="C13" s="43" t="s">
        <v>100</v>
      </c>
      <c r="D13" s="72">
        <v>44197</v>
      </c>
      <c r="E13" s="72">
        <v>45657</v>
      </c>
      <c r="F13" s="43" t="s">
        <v>175</v>
      </c>
      <c r="G13" s="43" t="s">
        <v>112</v>
      </c>
      <c r="H13" s="43" t="s">
        <v>121</v>
      </c>
    </row>
    <row r="14" spans="1:9" s="3" customFormat="1" ht="15.75" x14ac:dyDescent="0.25">
      <c r="A14" s="76"/>
      <c r="B14" s="190" t="s">
        <v>87</v>
      </c>
      <c r="C14" s="191"/>
      <c r="D14" s="191"/>
      <c r="E14" s="191"/>
      <c r="F14" s="191"/>
      <c r="G14" s="191"/>
      <c r="H14" s="192"/>
    </row>
    <row r="15" spans="1:9" s="3" customFormat="1" ht="222" customHeight="1" x14ac:dyDescent="0.25">
      <c r="A15" s="88" t="s">
        <v>194</v>
      </c>
      <c r="B15" s="43" t="s">
        <v>253</v>
      </c>
      <c r="C15" s="43" t="s">
        <v>100</v>
      </c>
      <c r="D15" s="72">
        <v>44562</v>
      </c>
      <c r="E15" s="72">
        <v>44926</v>
      </c>
      <c r="F15" s="43" t="s">
        <v>219</v>
      </c>
      <c r="G15" s="43" t="s">
        <v>220</v>
      </c>
      <c r="H15" s="43" t="s">
        <v>222</v>
      </c>
      <c r="I15" s="54"/>
    </row>
    <row r="16" spans="1:9" ht="15.75" x14ac:dyDescent="0.25">
      <c r="A16" s="77"/>
      <c r="B16" s="185" t="s">
        <v>143</v>
      </c>
      <c r="C16" s="186"/>
      <c r="D16" s="186"/>
      <c r="E16" s="186"/>
      <c r="F16" s="186"/>
      <c r="G16" s="186"/>
      <c r="H16" s="186"/>
      <c r="I16" s="64"/>
    </row>
    <row r="17" spans="1:9" ht="142.5" customHeight="1" x14ac:dyDescent="0.25">
      <c r="A17" s="76" t="s">
        <v>185</v>
      </c>
      <c r="B17" s="43" t="s">
        <v>158</v>
      </c>
      <c r="C17" s="62" t="s">
        <v>153</v>
      </c>
      <c r="D17" s="72">
        <v>44562</v>
      </c>
      <c r="E17" s="72">
        <v>45657</v>
      </c>
      <c r="F17" s="63" t="s">
        <v>156</v>
      </c>
      <c r="G17" s="63" t="s">
        <v>157</v>
      </c>
      <c r="H17" s="71" t="s">
        <v>171</v>
      </c>
      <c r="I17" s="58"/>
    </row>
    <row r="18" spans="1:9" ht="15.75" x14ac:dyDescent="0.25">
      <c r="A18" s="77"/>
      <c r="B18" s="185" t="s">
        <v>223</v>
      </c>
      <c r="C18" s="186"/>
      <c r="D18" s="186"/>
      <c r="E18" s="186"/>
      <c r="F18" s="186"/>
      <c r="G18" s="186"/>
      <c r="H18" s="186"/>
      <c r="I18" s="64"/>
    </row>
    <row r="19" spans="1:9" ht="214.5" customHeight="1" x14ac:dyDescent="0.25">
      <c r="A19" s="76" t="s">
        <v>239</v>
      </c>
      <c r="B19" s="142" t="s">
        <v>242</v>
      </c>
      <c r="C19" s="143" t="s">
        <v>243</v>
      </c>
      <c r="D19" s="145">
        <v>44562</v>
      </c>
      <c r="E19" s="145">
        <v>45657</v>
      </c>
      <c r="F19" s="144" t="s">
        <v>244</v>
      </c>
      <c r="G19" s="144"/>
      <c r="H19" s="144" t="s">
        <v>245</v>
      </c>
      <c r="I19" s="58"/>
    </row>
    <row r="20" spans="1:9" ht="165.75" x14ac:dyDescent="0.25">
      <c r="A20" s="148" t="s">
        <v>251</v>
      </c>
      <c r="B20" s="146" t="s">
        <v>246</v>
      </c>
      <c r="C20" s="143" t="s">
        <v>250</v>
      </c>
      <c r="D20" s="145">
        <v>44562</v>
      </c>
      <c r="E20" s="145">
        <v>45657</v>
      </c>
      <c r="F20" s="147" t="s">
        <v>247</v>
      </c>
      <c r="G20" s="147" t="s">
        <v>248</v>
      </c>
      <c r="H20" s="147" t="s">
        <v>249</v>
      </c>
    </row>
  </sheetData>
  <mergeCells count="16">
    <mergeCell ref="B18:H18"/>
    <mergeCell ref="A1:H1"/>
    <mergeCell ref="A2:H2"/>
    <mergeCell ref="A3:H3"/>
    <mergeCell ref="A8:A9"/>
    <mergeCell ref="B8:B9"/>
    <mergeCell ref="C8:C9"/>
    <mergeCell ref="D8:E8"/>
    <mergeCell ref="F8:F9"/>
    <mergeCell ref="G8:G9"/>
    <mergeCell ref="H8:H9"/>
    <mergeCell ref="B16:H16"/>
    <mergeCell ref="B14:H14"/>
    <mergeCell ref="A4:H4"/>
    <mergeCell ref="A5:H5"/>
    <mergeCell ref="B11:H11"/>
  </mergeCells>
  <pageMargins left="0.11811023622047245" right="0.11811023622047245" top="0.39370078740157483" bottom="0.19685039370078741" header="0" footer="0"/>
  <pageSetup paperSize="9" scale="99" orientation="landscape" horizontalDpi="300" verticalDpi="300" r:id="rId1"/>
  <rowBreaks count="1" manualBreakCount="1">
    <brk id="1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A14" zoomScaleSheetLayoutView="110" workbookViewId="0">
      <selection activeCell="B25" sqref="B25"/>
    </sheetView>
  </sheetViews>
  <sheetFormatPr defaultRowHeight="15" x14ac:dyDescent="0.25"/>
  <cols>
    <col min="2" max="2" width="36.7109375" customWidth="1"/>
    <col min="3" max="3" width="45.85546875" customWidth="1"/>
    <col min="4" max="4" width="21.5703125" customWidth="1"/>
    <col min="5" max="5" width="23.28515625" customWidth="1"/>
  </cols>
  <sheetData>
    <row r="1" spans="1:8" ht="15.75" x14ac:dyDescent="0.25">
      <c r="A1" s="187" t="s">
        <v>29</v>
      </c>
      <c r="B1" s="187"/>
      <c r="C1" s="187"/>
      <c r="D1" s="187"/>
      <c r="E1" s="187"/>
    </row>
    <row r="2" spans="1:8" ht="15.75" x14ac:dyDescent="0.25">
      <c r="A2" s="179" t="s">
        <v>96</v>
      </c>
      <c r="B2" s="179"/>
      <c r="C2" s="179"/>
      <c r="D2" s="179"/>
      <c r="E2" s="179"/>
      <c r="F2" s="25"/>
      <c r="G2" s="25"/>
      <c r="H2" s="25"/>
    </row>
    <row r="3" spans="1:8" ht="15.75" x14ac:dyDescent="0.25">
      <c r="A3" s="179"/>
      <c r="B3" s="179"/>
      <c r="C3" s="179"/>
      <c r="D3" s="179"/>
      <c r="E3" s="179"/>
      <c r="F3" s="25"/>
      <c r="G3" s="25"/>
      <c r="H3" s="25"/>
    </row>
    <row r="4" spans="1:8" ht="15.75" x14ac:dyDescent="0.25">
      <c r="A4" s="180" t="s">
        <v>17</v>
      </c>
      <c r="B4" s="180"/>
      <c r="C4" s="180"/>
      <c r="D4" s="180"/>
      <c r="E4" s="180"/>
    </row>
    <row r="5" spans="1:8" ht="15.75" x14ac:dyDescent="0.25">
      <c r="A5" s="180" t="s">
        <v>30</v>
      </c>
      <c r="B5" s="180"/>
      <c r="C5" s="180"/>
      <c r="D5" s="180"/>
      <c r="E5" s="180"/>
    </row>
    <row r="6" spans="1:8" ht="15.75" x14ac:dyDescent="0.25">
      <c r="A6" s="194" t="s">
        <v>127</v>
      </c>
      <c r="B6" s="194"/>
      <c r="C6" s="194"/>
      <c r="D6" s="194"/>
      <c r="E6" s="194"/>
    </row>
    <row r="7" spans="1:8" ht="15.75" x14ac:dyDescent="0.25">
      <c r="A7" s="9"/>
      <c r="B7" s="3"/>
      <c r="C7" s="3"/>
      <c r="D7" s="3"/>
      <c r="E7" s="3"/>
    </row>
    <row r="8" spans="1:8" ht="15.75" x14ac:dyDescent="0.25">
      <c r="A8" s="9"/>
      <c r="B8" s="3"/>
      <c r="C8" s="3"/>
      <c r="D8" s="3"/>
      <c r="E8" s="3"/>
    </row>
    <row r="9" spans="1:8" ht="49.5" customHeight="1" x14ac:dyDescent="0.25">
      <c r="A9" s="5" t="s">
        <v>35</v>
      </c>
      <c r="B9" s="5" t="s">
        <v>32</v>
      </c>
      <c r="C9" s="5" t="s">
        <v>33</v>
      </c>
      <c r="D9" s="5" t="s">
        <v>31</v>
      </c>
      <c r="E9" s="5" t="s">
        <v>34</v>
      </c>
    </row>
    <row r="10" spans="1:8" ht="15.75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</row>
    <row r="11" spans="1:8" ht="66.75" customHeight="1" x14ac:dyDescent="0.25">
      <c r="A11" s="19">
        <v>1</v>
      </c>
      <c r="B11" s="33" t="s">
        <v>132</v>
      </c>
      <c r="C11" s="19" t="s">
        <v>98</v>
      </c>
      <c r="D11" s="24" t="s">
        <v>97</v>
      </c>
      <c r="E11" s="33" t="s">
        <v>202</v>
      </c>
    </row>
    <row r="12" spans="1:8" ht="67.5" customHeight="1" x14ac:dyDescent="0.25">
      <c r="A12" s="20">
        <v>2</v>
      </c>
      <c r="B12" s="20" t="s">
        <v>133</v>
      </c>
      <c r="C12" s="20" t="s">
        <v>99</v>
      </c>
      <c r="D12" s="20" t="s">
        <v>100</v>
      </c>
      <c r="E12" s="20" t="s">
        <v>202</v>
      </c>
    </row>
    <row r="13" spans="1:8" ht="188.25" customHeight="1" x14ac:dyDescent="0.25">
      <c r="A13" s="33">
        <v>3</v>
      </c>
      <c r="B13" s="24" t="s">
        <v>164</v>
      </c>
      <c r="C13" s="33" t="s">
        <v>165</v>
      </c>
      <c r="D13" s="33" t="s">
        <v>100</v>
      </c>
      <c r="E13" s="33" t="s">
        <v>203</v>
      </c>
    </row>
    <row r="14" spans="1:8" ht="112.5" customHeight="1" x14ac:dyDescent="0.25">
      <c r="A14" s="20">
        <v>4</v>
      </c>
      <c r="B14" s="24" t="s">
        <v>166</v>
      </c>
      <c r="C14" s="33" t="s">
        <v>167</v>
      </c>
      <c r="D14" s="33" t="s">
        <v>100</v>
      </c>
      <c r="E14" s="33" t="s">
        <v>204</v>
      </c>
    </row>
    <row r="15" spans="1:8" ht="15.75" x14ac:dyDescent="0.25">
      <c r="A15" s="68"/>
      <c r="B15" s="69"/>
      <c r="C15" s="58"/>
      <c r="D15" s="58"/>
      <c r="E15" s="58"/>
    </row>
    <row r="16" spans="1:8" x14ac:dyDescent="0.25">
      <c r="A16" s="58"/>
      <c r="B16" s="58"/>
      <c r="C16" s="58"/>
      <c r="D16" s="58"/>
      <c r="E16" s="58"/>
    </row>
  </sheetData>
  <mergeCells count="6">
    <mergeCell ref="A4:E4"/>
    <mergeCell ref="A5:E5"/>
    <mergeCell ref="A6:E6"/>
    <mergeCell ref="A1:E1"/>
    <mergeCell ref="A2:E2"/>
    <mergeCell ref="A3:E3"/>
  </mergeCells>
  <pageMargins left="0.70866141732283472" right="0" top="0.74803149606299213" bottom="0.74803149606299213" header="0" footer="0"/>
  <pageSetup paperSize="9" scale="96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opLeftCell="A10" zoomScaleSheetLayoutView="120" workbookViewId="0">
      <selection activeCell="A20" sqref="A20:H22"/>
    </sheetView>
  </sheetViews>
  <sheetFormatPr defaultColWidth="13.85546875" defaultRowHeight="15.75" x14ac:dyDescent="0.25"/>
  <cols>
    <col min="1" max="1" width="6.5703125" style="3" customWidth="1"/>
    <col min="2" max="2" width="38.85546875" style="3" customWidth="1"/>
    <col min="3" max="16384" width="13.85546875" style="3"/>
  </cols>
  <sheetData>
    <row r="1" spans="1:8" x14ac:dyDescent="0.25">
      <c r="A1" s="187" t="s">
        <v>36</v>
      </c>
      <c r="B1" s="187"/>
      <c r="C1" s="187"/>
      <c r="D1" s="187"/>
      <c r="E1" s="187"/>
      <c r="F1" s="187"/>
      <c r="G1" s="187"/>
      <c r="H1" s="187"/>
    </row>
    <row r="2" spans="1:8" x14ac:dyDescent="0.25">
      <c r="A2" s="187" t="s">
        <v>96</v>
      </c>
      <c r="B2" s="187"/>
      <c r="C2" s="187"/>
      <c r="D2" s="187"/>
      <c r="E2" s="187"/>
      <c r="F2" s="187"/>
      <c r="G2" s="187"/>
      <c r="H2" s="187"/>
    </row>
    <row r="3" spans="1:8" x14ac:dyDescent="0.25">
      <c r="A3" s="187"/>
      <c r="B3" s="187"/>
      <c r="C3" s="187"/>
      <c r="D3" s="187"/>
      <c r="E3" s="187"/>
      <c r="F3" s="187"/>
      <c r="G3" s="187"/>
      <c r="H3" s="187"/>
    </row>
    <row r="4" spans="1:8" x14ac:dyDescent="0.25">
      <c r="A4" s="180" t="s">
        <v>37</v>
      </c>
      <c r="B4" s="180"/>
      <c r="C4" s="180"/>
      <c r="D4" s="180"/>
      <c r="E4" s="180"/>
      <c r="F4" s="180"/>
      <c r="G4" s="180"/>
      <c r="H4" s="180"/>
    </row>
    <row r="5" spans="1:8" x14ac:dyDescent="0.25">
      <c r="A5" s="180" t="s">
        <v>38</v>
      </c>
      <c r="B5" s="180"/>
      <c r="C5" s="180"/>
      <c r="D5" s="180"/>
      <c r="E5" s="180"/>
      <c r="F5" s="180"/>
      <c r="G5" s="180"/>
      <c r="H5" s="180"/>
    </row>
    <row r="6" spans="1:8" x14ac:dyDescent="0.25">
      <c r="A6" s="180" t="s">
        <v>39</v>
      </c>
      <c r="B6" s="180"/>
      <c r="C6" s="180"/>
      <c r="D6" s="180"/>
      <c r="E6" s="180"/>
      <c r="F6" s="180"/>
      <c r="G6" s="180"/>
      <c r="H6" s="180"/>
    </row>
    <row r="7" spans="1:8" x14ac:dyDescent="0.25">
      <c r="A7" s="4"/>
    </row>
    <row r="8" spans="1:8" x14ac:dyDescent="0.25">
      <c r="A8" s="12" t="s">
        <v>40</v>
      </c>
    </row>
    <row r="9" spans="1:8" ht="35.25" customHeight="1" x14ac:dyDescent="0.25">
      <c r="A9" s="198" t="s">
        <v>46</v>
      </c>
      <c r="B9" s="198" t="s">
        <v>41</v>
      </c>
      <c r="C9" s="198" t="s">
        <v>42</v>
      </c>
      <c r="D9" s="198"/>
      <c r="E9" s="198"/>
      <c r="F9" s="198" t="s">
        <v>43</v>
      </c>
      <c r="G9" s="198"/>
      <c r="H9" s="198"/>
    </row>
    <row r="10" spans="1:8" ht="47.25" x14ac:dyDescent="0.25">
      <c r="A10" s="198"/>
      <c r="B10" s="198"/>
      <c r="C10" s="5" t="s">
        <v>9</v>
      </c>
      <c r="D10" s="5" t="s">
        <v>10</v>
      </c>
      <c r="E10" s="5" t="s">
        <v>11</v>
      </c>
      <c r="F10" s="5" t="s">
        <v>9</v>
      </c>
      <c r="G10" s="5" t="s">
        <v>10</v>
      </c>
      <c r="H10" s="5" t="s">
        <v>11</v>
      </c>
    </row>
    <row r="11" spans="1:8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ht="31.5" x14ac:dyDescent="0.25">
      <c r="A12" s="5">
        <v>1</v>
      </c>
      <c r="B12" s="7" t="s">
        <v>44</v>
      </c>
      <c r="C12" s="197"/>
      <c r="D12" s="197"/>
      <c r="E12" s="197"/>
      <c r="F12" s="197"/>
      <c r="G12" s="197"/>
      <c r="H12" s="197"/>
    </row>
    <row r="13" spans="1:8" x14ac:dyDescent="0.25">
      <c r="A13" s="5">
        <v>2</v>
      </c>
      <c r="B13" s="7" t="s">
        <v>45</v>
      </c>
      <c r="C13" s="197"/>
      <c r="D13" s="197"/>
      <c r="E13" s="197"/>
      <c r="F13" s="197"/>
      <c r="G13" s="197"/>
      <c r="H13" s="197"/>
    </row>
    <row r="14" spans="1:8" x14ac:dyDescent="0.25">
      <c r="A14" s="5">
        <v>3</v>
      </c>
      <c r="B14" s="7" t="s">
        <v>14</v>
      </c>
      <c r="C14" s="18"/>
      <c r="D14" s="18"/>
      <c r="E14" s="18"/>
      <c r="F14" s="18"/>
      <c r="G14" s="18"/>
      <c r="H14" s="18"/>
    </row>
    <row r="15" spans="1:8" x14ac:dyDescent="0.25">
      <c r="A15" s="5">
        <v>4</v>
      </c>
      <c r="B15" s="7" t="s">
        <v>26</v>
      </c>
      <c r="C15" s="18"/>
      <c r="D15" s="18"/>
      <c r="E15" s="18"/>
      <c r="F15" s="18"/>
      <c r="G15" s="18"/>
      <c r="H15" s="18"/>
    </row>
    <row r="16" spans="1:8" x14ac:dyDescent="0.25">
      <c r="A16" s="5">
        <v>5</v>
      </c>
      <c r="B16" s="7" t="s">
        <v>27</v>
      </c>
      <c r="C16" s="18"/>
      <c r="D16" s="18"/>
      <c r="E16" s="18"/>
      <c r="F16" s="18"/>
      <c r="G16" s="18"/>
      <c r="H16" s="18"/>
    </row>
    <row r="17" spans="1:8" x14ac:dyDescent="0.25">
      <c r="A17" s="5">
        <v>6</v>
      </c>
      <c r="B17" s="11" t="s">
        <v>13</v>
      </c>
      <c r="C17" s="18"/>
      <c r="D17" s="18"/>
      <c r="E17" s="18"/>
      <c r="F17" s="18"/>
      <c r="G17" s="18"/>
      <c r="H17" s="18"/>
    </row>
    <row r="18" spans="1:8" ht="31.5" x14ac:dyDescent="0.25">
      <c r="A18" s="5">
        <v>7</v>
      </c>
      <c r="B18" s="11" t="s">
        <v>15</v>
      </c>
      <c r="C18" s="18"/>
      <c r="D18" s="18"/>
      <c r="E18" s="18"/>
      <c r="F18" s="18"/>
      <c r="G18" s="18"/>
      <c r="H18" s="18"/>
    </row>
    <row r="19" spans="1:8" x14ac:dyDescent="0.25">
      <c r="A19" s="5" t="s">
        <v>47</v>
      </c>
      <c r="B19" s="11" t="s">
        <v>13</v>
      </c>
      <c r="C19" s="10"/>
      <c r="D19" s="10"/>
      <c r="E19" s="10"/>
      <c r="F19" s="10"/>
      <c r="G19" s="10"/>
      <c r="H19" s="10"/>
    </row>
    <row r="20" spans="1:8" ht="15.75" customHeight="1" x14ac:dyDescent="0.25">
      <c r="A20" s="195" t="s">
        <v>205</v>
      </c>
      <c r="B20" s="195"/>
      <c r="C20" s="195"/>
      <c r="D20" s="195"/>
      <c r="E20" s="195"/>
      <c r="F20" s="195"/>
      <c r="G20" s="195"/>
      <c r="H20" s="195"/>
    </row>
    <row r="21" spans="1:8" x14ac:dyDescent="0.25">
      <c r="A21" s="196"/>
      <c r="B21" s="196"/>
      <c r="C21" s="196"/>
      <c r="D21" s="196"/>
      <c r="E21" s="196"/>
      <c r="F21" s="196"/>
      <c r="G21" s="196"/>
      <c r="H21" s="196"/>
    </row>
    <row r="22" spans="1:8" x14ac:dyDescent="0.25">
      <c r="A22" s="196"/>
      <c r="B22" s="196"/>
      <c r="C22" s="196"/>
      <c r="D22" s="196"/>
      <c r="E22" s="196"/>
      <c r="F22" s="196"/>
      <c r="G22" s="196"/>
      <c r="H22" s="196"/>
    </row>
  </sheetData>
  <mergeCells count="13">
    <mergeCell ref="A1:H1"/>
    <mergeCell ref="A2:H2"/>
    <mergeCell ref="A3:H3"/>
    <mergeCell ref="A9:A10"/>
    <mergeCell ref="B9:B10"/>
    <mergeCell ref="C9:E9"/>
    <mergeCell ref="F9:H9"/>
    <mergeCell ref="A20:H22"/>
    <mergeCell ref="C13:H13"/>
    <mergeCell ref="A4:H4"/>
    <mergeCell ref="A5:H5"/>
    <mergeCell ref="A6:H6"/>
    <mergeCell ref="C12:H12"/>
  </mergeCells>
  <pageMargins left="0.70866141732283472" right="0.70866141732283472" top="0.74803149606299213" bottom="0.74803149606299213" header="0" footer="0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4" zoomScale="75" zoomScaleNormal="75" zoomScaleSheetLayoutView="80" workbookViewId="0">
      <selection sqref="A1:L47"/>
    </sheetView>
  </sheetViews>
  <sheetFormatPr defaultColWidth="13.85546875" defaultRowHeight="15.75" x14ac:dyDescent="0.25"/>
  <cols>
    <col min="1" max="1" width="6.5703125" style="105" customWidth="1"/>
    <col min="2" max="2" width="22.7109375" style="3" customWidth="1"/>
    <col min="3" max="3" width="32.7109375" style="3" customWidth="1"/>
    <col min="4" max="4" width="29.28515625" style="3" customWidth="1"/>
    <col min="5" max="5" width="6.42578125" style="3" customWidth="1"/>
    <col min="6" max="6" width="7.42578125" style="3" customWidth="1"/>
    <col min="7" max="7" width="13.28515625" style="3" customWidth="1"/>
    <col min="8" max="8" width="7.140625" style="3" customWidth="1"/>
    <col min="9" max="9" width="14.42578125" style="105" bestFit="1" customWidth="1"/>
    <col min="10" max="10" width="14.28515625" style="105" bestFit="1" customWidth="1"/>
    <col min="11" max="11" width="14.5703125" style="105" customWidth="1"/>
    <col min="12" max="12" width="14.28515625" style="137" bestFit="1" customWidth="1"/>
    <col min="13" max="13" width="14.42578125" style="3" bestFit="1" customWidth="1"/>
    <col min="14" max="16384" width="13.85546875" style="3"/>
  </cols>
  <sheetData>
    <row r="1" spans="1:13" x14ac:dyDescent="0.25">
      <c r="A1" s="179" t="s">
        <v>48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3" x14ac:dyDescent="0.25">
      <c r="A2" s="179" t="s">
        <v>96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3" x14ac:dyDescent="0.25">
      <c r="A3" s="128"/>
      <c r="B3" s="110"/>
      <c r="C3" s="110"/>
      <c r="D3" s="110"/>
      <c r="E3" s="110"/>
      <c r="F3" s="110"/>
      <c r="G3" s="110"/>
      <c r="H3" s="110"/>
      <c r="I3" s="128"/>
      <c r="J3" s="128"/>
      <c r="K3" s="128"/>
      <c r="L3" s="133"/>
    </row>
    <row r="4" spans="1:13" x14ac:dyDescent="0.25">
      <c r="A4" s="209" t="s">
        <v>49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</row>
    <row r="5" spans="1:13" x14ac:dyDescent="0.25">
      <c r="A5" s="209" t="s">
        <v>50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ht="19.5" x14ac:dyDescent="0.3">
      <c r="A6" s="219"/>
      <c r="B6" s="219"/>
      <c r="C6" s="219"/>
      <c r="D6" s="219"/>
      <c r="E6" s="219"/>
      <c r="F6" s="219"/>
      <c r="G6" s="219"/>
      <c r="H6" s="219"/>
      <c r="I6" s="129"/>
      <c r="J6" s="129"/>
      <c r="K6" s="129"/>
      <c r="L6" s="134"/>
    </row>
    <row r="7" spans="1:13" ht="15.75" customHeight="1" x14ac:dyDescent="0.25">
      <c r="A7" s="220" t="s">
        <v>40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</row>
    <row r="8" spans="1:13" ht="43.5" customHeight="1" x14ac:dyDescent="0.25">
      <c r="A8" s="216" t="s">
        <v>46</v>
      </c>
      <c r="B8" s="216" t="s">
        <v>51</v>
      </c>
      <c r="C8" s="235" t="s">
        <v>52</v>
      </c>
      <c r="D8" s="216" t="s">
        <v>53</v>
      </c>
      <c r="E8" s="236" t="s">
        <v>237</v>
      </c>
      <c r="F8" s="236"/>
      <c r="G8" s="236"/>
      <c r="H8" s="236"/>
      <c r="I8" s="237" t="s">
        <v>195</v>
      </c>
      <c r="J8" s="237"/>
      <c r="K8" s="237"/>
      <c r="L8" s="238"/>
    </row>
    <row r="9" spans="1:13" ht="78.75" customHeight="1" x14ac:dyDescent="0.25">
      <c r="A9" s="216"/>
      <c r="B9" s="216"/>
      <c r="C9" s="235"/>
      <c r="D9" s="216"/>
      <c r="E9" s="131" t="s">
        <v>54</v>
      </c>
      <c r="F9" s="131" t="s">
        <v>55</v>
      </c>
      <c r="G9" s="131" t="s">
        <v>56</v>
      </c>
      <c r="H9" s="131" t="s">
        <v>57</v>
      </c>
      <c r="I9" s="132" t="s">
        <v>206</v>
      </c>
      <c r="J9" s="132" t="s">
        <v>207</v>
      </c>
      <c r="K9" s="132" t="s">
        <v>208</v>
      </c>
      <c r="L9" s="127" t="s">
        <v>209</v>
      </c>
    </row>
    <row r="10" spans="1:13" x14ac:dyDescent="0.25">
      <c r="A10" s="131">
        <v>1</v>
      </c>
      <c r="B10" s="131">
        <v>2</v>
      </c>
      <c r="C10" s="131">
        <v>3</v>
      </c>
      <c r="D10" s="131">
        <v>4</v>
      </c>
      <c r="E10" s="131">
        <v>5</v>
      </c>
      <c r="F10" s="131">
        <v>6</v>
      </c>
      <c r="G10" s="131">
        <v>7</v>
      </c>
      <c r="H10" s="131">
        <v>8</v>
      </c>
      <c r="I10" s="131">
        <v>11</v>
      </c>
      <c r="J10" s="131">
        <v>12</v>
      </c>
      <c r="K10" s="131">
        <v>13</v>
      </c>
      <c r="L10" s="135">
        <v>14</v>
      </c>
    </row>
    <row r="11" spans="1:13" ht="31.5" x14ac:dyDescent="0.25">
      <c r="A11" s="217">
        <v>1</v>
      </c>
      <c r="B11" s="218" t="s">
        <v>115</v>
      </c>
      <c r="C11" s="218" t="s">
        <v>210</v>
      </c>
      <c r="D11" s="111" t="s">
        <v>104</v>
      </c>
      <c r="E11" s="52" t="s">
        <v>108</v>
      </c>
      <c r="F11" s="52" t="s">
        <v>108</v>
      </c>
      <c r="G11" s="52" t="s">
        <v>108</v>
      </c>
      <c r="H11" s="52" t="s">
        <v>108</v>
      </c>
      <c r="I11" s="115">
        <f>I12</f>
        <v>138195.70114999998</v>
      </c>
      <c r="J11" s="115">
        <f>J12</f>
        <v>23510.801150000003</v>
      </c>
      <c r="K11" s="115">
        <f>K12</f>
        <v>18532.501150000004</v>
      </c>
      <c r="L11" s="136">
        <f>I11+J11+K11</f>
        <v>180239.00344999999</v>
      </c>
      <c r="M11" s="79"/>
    </row>
    <row r="12" spans="1:13" ht="73.5" customHeight="1" x14ac:dyDescent="0.25">
      <c r="A12" s="217"/>
      <c r="B12" s="218"/>
      <c r="C12" s="218"/>
      <c r="D12" s="111" t="s">
        <v>105</v>
      </c>
      <c r="E12" s="52" t="s">
        <v>108</v>
      </c>
      <c r="F12" s="52" t="s">
        <v>108</v>
      </c>
      <c r="G12" s="52" t="s">
        <v>108</v>
      </c>
      <c r="H12" s="52" t="s">
        <v>108</v>
      </c>
      <c r="I12" s="115">
        <f>I13+I22+I36+I42</f>
        <v>138195.70114999998</v>
      </c>
      <c r="J12" s="115">
        <f t="shared" ref="J12:K12" si="0">J13+J22+J36+J42</f>
        <v>23510.801150000003</v>
      </c>
      <c r="K12" s="115">
        <f t="shared" si="0"/>
        <v>18532.501150000004</v>
      </c>
      <c r="L12" s="136">
        <f t="shared" ref="L12:L47" si="1">I12+J12+K12</f>
        <v>180239.00344999999</v>
      </c>
      <c r="M12" s="79"/>
    </row>
    <row r="13" spans="1:13" s="91" customFormat="1" ht="31.5" x14ac:dyDescent="0.25">
      <c r="A13" s="217">
        <v>2</v>
      </c>
      <c r="B13" s="218" t="s">
        <v>113</v>
      </c>
      <c r="C13" s="218" t="s">
        <v>114</v>
      </c>
      <c r="D13" s="111" t="s">
        <v>104</v>
      </c>
      <c r="E13" s="52" t="s">
        <v>108</v>
      </c>
      <c r="F13" s="52" t="s">
        <v>108</v>
      </c>
      <c r="G13" s="52" t="s">
        <v>108</v>
      </c>
      <c r="H13" s="52" t="s">
        <v>108</v>
      </c>
      <c r="I13" s="115">
        <f>I15+I18</f>
        <v>300</v>
      </c>
      <c r="J13" s="115">
        <f>+J15+J18</f>
        <v>0</v>
      </c>
      <c r="K13" s="115">
        <f>+K15+K18</f>
        <v>0</v>
      </c>
      <c r="L13" s="136">
        <f t="shared" si="1"/>
        <v>300</v>
      </c>
    </row>
    <row r="14" spans="1:13" s="91" customFormat="1" ht="47.25" customHeight="1" x14ac:dyDescent="0.25">
      <c r="A14" s="217"/>
      <c r="B14" s="218"/>
      <c r="C14" s="218"/>
      <c r="D14" s="111" t="s">
        <v>105</v>
      </c>
      <c r="E14" s="52" t="s">
        <v>108</v>
      </c>
      <c r="F14" s="52" t="s">
        <v>108</v>
      </c>
      <c r="G14" s="52" t="s">
        <v>108</v>
      </c>
      <c r="H14" s="52" t="s">
        <v>108</v>
      </c>
      <c r="I14" s="115">
        <v>0</v>
      </c>
      <c r="J14" s="115">
        <f>+J17+J19</f>
        <v>0</v>
      </c>
      <c r="K14" s="115">
        <f>+K17+K19</f>
        <v>0</v>
      </c>
      <c r="L14" s="136">
        <f t="shared" si="1"/>
        <v>0</v>
      </c>
    </row>
    <row r="15" spans="1:13" s="91" customFormat="1" ht="39.75" customHeight="1" x14ac:dyDescent="0.25">
      <c r="A15" s="213">
        <v>3</v>
      </c>
      <c r="B15" s="210" t="s">
        <v>116</v>
      </c>
      <c r="C15" s="210" t="s">
        <v>136</v>
      </c>
      <c r="D15" s="109" t="s">
        <v>104</v>
      </c>
      <c r="E15" s="52" t="s">
        <v>108</v>
      </c>
      <c r="F15" s="93" t="s">
        <v>108</v>
      </c>
      <c r="G15" s="52" t="s">
        <v>108</v>
      </c>
      <c r="H15" s="52" t="s">
        <v>108</v>
      </c>
      <c r="I15" s="115">
        <v>0</v>
      </c>
      <c r="J15" s="115">
        <v>0</v>
      </c>
      <c r="K15" s="115">
        <v>0</v>
      </c>
      <c r="L15" s="136">
        <f t="shared" si="1"/>
        <v>0</v>
      </c>
    </row>
    <row r="16" spans="1:13" s="91" customFormat="1" ht="39.75" customHeight="1" x14ac:dyDescent="0.25">
      <c r="A16" s="214"/>
      <c r="B16" s="211"/>
      <c r="C16" s="211"/>
      <c r="D16" s="109" t="s">
        <v>105</v>
      </c>
      <c r="E16" s="114">
        <v>162</v>
      </c>
      <c r="F16" s="95" t="s">
        <v>130</v>
      </c>
      <c r="G16" s="114">
        <v>1010044430</v>
      </c>
      <c r="H16" s="114">
        <v>244</v>
      </c>
      <c r="I16" s="115">
        <v>0</v>
      </c>
      <c r="J16" s="115">
        <v>0</v>
      </c>
      <c r="K16" s="115">
        <v>0</v>
      </c>
      <c r="L16" s="136">
        <f t="shared" si="1"/>
        <v>0</v>
      </c>
    </row>
    <row r="17" spans="1:12" s="91" customFormat="1" ht="94.5" customHeight="1" x14ac:dyDescent="0.25">
      <c r="A17" s="215"/>
      <c r="B17" s="212"/>
      <c r="C17" s="212"/>
      <c r="D17" s="109" t="s">
        <v>105</v>
      </c>
      <c r="E17" s="114">
        <v>162</v>
      </c>
      <c r="F17" s="95" t="s">
        <v>130</v>
      </c>
      <c r="G17" s="114">
        <v>1010045110</v>
      </c>
      <c r="H17" s="114">
        <v>244</v>
      </c>
      <c r="I17" s="115">
        <v>0</v>
      </c>
      <c r="J17" s="115">
        <v>0</v>
      </c>
      <c r="K17" s="115">
        <v>0</v>
      </c>
      <c r="L17" s="136">
        <f t="shared" si="1"/>
        <v>0</v>
      </c>
    </row>
    <row r="18" spans="1:12" ht="36" customHeight="1" x14ac:dyDescent="0.25">
      <c r="A18" s="213">
        <v>4</v>
      </c>
      <c r="B18" s="210" t="s">
        <v>134</v>
      </c>
      <c r="C18" s="210" t="s">
        <v>128</v>
      </c>
      <c r="D18" s="109" t="s">
        <v>104</v>
      </c>
      <c r="E18" s="52" t="s">
        <v>108</v>
      </c>
      <c r="F18" s="52" t="s">
        <v>108</v>
      </c>
      <c r="G18" s="52" t="s">
        <v>108</v>
      </c>
      <c r="H18" s="52" t="s">
        <v>108</v>
      </c>
      <c r="I18" s="115">
        <f>I19+I20</f>
        <v>300</v>
      </c>
      <c r="J18" s="115">
        <v>0</v>
      </c>
      <c r="K18" s="115">
        <v>0</v>
      </c>
      <c r="L18" s="136">
        <f t="shared" si="1"/>
        <v>300</v>
      </c>
    </row>
    <row r="19" spans="1:12" ht="53.25" customHeight="1" x14ac:dyDescent="0.25">
      <c r="A19" s="214"/>
      <c r="B19" s="211"/>
      <c r="C19" s="225"/>
      <c r="D19" s="109" t="s">
        <v>105</v>
      </c>
      <c r="E19" s="94">
        <v>162</v>
      </c>
      <c r="F19" s="95" t="s">
        <v>176</v>
      </c>
      <c r="G19" s="149" t="s">
        <v>107</v>
      </c>
      <c r="H19" s="94">
        <v>244</v>
      </c>
      <c r="I19" s="115">
        <v>67.898250000000004</v>
      </c>
      <c r="J19" s="115">
        <v>0</v>
      </c>
      <c r="K19" s="115">
        <v>0</v>
      </c>
      <c r="L19" s="136">
        <f t="shared" si="1"/>
        <v>67.898250000000004</v>
      </c>
    </row>
    <row r="20" spans="1:12" ht="36" customHeight="1" x14ac:dyDescent="0.25">
      <c r="A20" s="224"/>
      <c r="B20" s="211"/>
      <c r="C20" s="225"/>
      <c r="D20" s="109" t="s">
        <v>105</v>
      </c>
      <c r="E20" s="94">
        <v>162</v>
      </c>
      <c r="F20" s="95" t="s">
        <v>177</v>
      </c>
      <c r="G20" s="149" t="s">
        <v>107</v>
      </c>
      <c r="H20" s="94">
        <v>244</v>
      </c>
      <c r="I20" s="115">
        <v>232.10175000000001</v>
      </c>
      <c r="J20" s="115">
        <v>0</v>
      </c>
      <c r="K20" s="115">
        <v>0</v>
      </c>
      <c r="L20" s="136">
        <f t="shared" si="1"/>
        <v>232.10175000000001</v>
      </c>
    </row>
    <row r="21" spans="1:12" ht="39" customHeight="1" x14ac:dyDescent="0.25">
      <c r="A21" s="221"/>
      <c r="B21" s="212"/>
      <c r="C21" s="226"/>
      <c r="D21" s="109" t="s">
        <v>105</v>
      </c>
      <c r="E21" s="94">
        <v>162</v>
      </c>
      <c r="F21" s="95" t="s">
        <v>177</v>
      </c>
      <c r="G21" s="94" t="s">
        <v>107</v>
      </c>
      <c r="H21" s="94">
        <v>244</v>
      </c>
      <c r="I21" s="115">
        <v>0</v>
      </c>
      <c r="J21" s="115">
        <v>0</v>
      </c>
      <c r="K21" s="115">
        <v>0</v>
      </c>
      <c r="L21" s="136">
        <f t="shared" si="1"/>
        <v>0</v>
      </c>
    </row>
    <row r="22" spans="1:12" ht="29.25" customHeight="1" x14ac:dyDescent="0.25">
      <c r="A22" s="233">
        <v>5</v>
      </c>
      <c r="B22" s="222" t="s">
        <v>117</v>
      </c>
      <c r="C22" s="222" t="s">
        <v>118</v>
      </c>
      <c r="D22" s="106" t="s">
        <v>104</v>
      </c>
      <c r="E22" s="52" t="s">
        <v>108</v>
      </c>
      <c r="F22" s="52" t="s">
        <v>108</v>
      </c>
      <c r="G22" s="52" t="s">
        <v>108</v>
      </c>
      <c r="H22" s="52" t="s">
        <v>108</v>
      </c>
      <c r="I22" s="115">
        <f>I23</f>
        <v>118118.59999999999</v>
      </c>
      <c r="J22" s="115">
        <f t="shared" ref="J22:K23" si="2">J23</f>
        <v>0</v>
      </c>
      <c r="K22" s="115">
        <f t="shared" si="2"/>
        <v>0</v>
      </c>
      <c r="L22" s="136">
        <f t="shared" si="1"/>
        <v>118118.59999999999</v>
      </c>
    </row>
    <row r="23" spans="1:12" ht="52.5" customHeight="1" x14ac:dyDescent="0.25">
      <c r="A23" s="234"/>
      <c r="B23" s="223"/>
      <c r="C23" s="223"/>
      <c r="D23" s="106" t="s">
        <v>105</v>
      </c>
      <c r="E23" s="52" t="s">
        <v>108</v>
      </c>
      <c r="F23" s="52" t="s">
        <v>108</v>
      </c>
      <c r="G23" s="52" t="s">
        <v>108</v>
      </c>
      <c r="H23" s="52" t="s">
        <v>108</v>
      </c>
      <c r="I23" s="115">
        <f>I24+I30</f>
        <v>118118.59999999999</v>
      </c>
      <c r="J23" s="115">
        <f t="shared" si="2"/>
        <v>0</v>
      </c>
      <c r="K23" s="115">
        <f t="shared" si="2"/>
        <v>0</v>
      </c>
      <c r="L23" s="136">
        <f t="shared" si="1"/>
        <v>118118.59999999999</v>
      </c>
    </row>
    <row r="24" spans="1:12" ht="39.75" customHeight="1" x14ac:dyDescent="0.25">
      <c r="A24" s="213">
        <v>6</v>
      </c>
      <c r="B24" s="227" t="s">
        <v>197</v>
      </c>
      <c r="C24" s="227" t="s">
        <v>119</v>
      </c>
      <c r="D24" s="109" t="s">
        <v>104</v>
      </c>
      <c r="E24" s="52" t="s">
        <v>108</v>
      </c>
      <c r="F24" s="52" t="s">
        <v>108</v>
      </c>
      <c r="G24" s="52" t="s">
        <v>108</v>
      </c>
      <c r="H24" s="52" t="s">
        <v>108</v>
      </c>
      <c r="I24" s="115">
        <f>I25+I26+I27</f>
        <v>0</v>
      </c>
      <c r="J24" s="115">
        <f>J25+J26+J27</f>
        <v>0</v>
      </c>
      <c r="K24" s="115">
        <f>K25+K26+K27</f>
        <v>0</v>
      </c>
      <c r="L24" s="136">
        <f t="shared" si="1"/>
        <v>0</v>
      </c>
    </row>
    <row r="25" spans="1:12" ht="39.75" customHeight="1" x14ac:dyDescent="0.25">
      <c r="A25" s="224"/>
      <c r="B25" s="211"/>
      <c r="C25" s="211"/>
      <c r="D25" s="109" t="s">
        <v>105</v>
      </c>
      <c r="E25" s="95" t="s">
        <v>123</v>
      </c>
      <c r="F25" s="95" t="s">
        <v>124</v>
      </c>
      <c r="G25" s="95" t="s">
        <v>179</v>
      </c>
      <c r="H25" s="95" t="s">
        <v>106</v>
      </c>
      <c r="I25" s="115">
        <v>0</v>
      </c>
      <c r="J25" s="115">
        <v>0</v>
      </c>
      <c r="K25" s="115">
        <v>0</v>
      </c>
      <c r="L25" s="136">
        <f t="shared" si="1"/>
        <v>0</v>
      </c>
    </row>
    <row r="26" spans="1:12" ht="39.75" customHeight="1" x14ac:dyDescent="0.25">
      <c r="A26" s="224"/>
      <c r="B26" s="211"/>
      <c r="C26" s="211"/>
      <c r="D26" s="109" t="s">
        <v>105</v>
      </c>
      <c r="E26" s="95" t="s">
        <v>123</v>
      </c>
      <c r="F26" s="95" t="s">
        <v>124</v>
      </c>
      <c r="G26" s="95" t="s">
        <v>178</v>
      </c>
      <c r="H26" s="95" t="s">
        <v>106</v>
      </c>
      <c r="I26" s="115">
        <v>0</v>
      </c>
      <c r="J26" s="115">
        <v>0</v>
      </c>
      <c r="K26" s="115">
        <v>0</v>
      </c>
      <c r="L26" s="136">
        <f t="shared" si="1"/>
        <v>0</v>
      </c>
    </row>
    <row r="27" spans="1:12" ht="39.75" customHeight="1" x14ac:dyDescent="0.25">
      <c r="A27" s="224"/>
      <c r="B27" s="211"/>
      <c r="C27" s="211"/>
      <c r="D27" s="109" t="s">
        <v>105</v>
      </c>
      <c r="E27" s="95" t="s">
        <v>123</v>
      </c>
      <c r="F27" s="95" t="s">
        <v>124</v>
      </c>
      <c r="G27" s="95" t="s">
        <v>180</v>
      </c>
      <c r="H27" s="95" t="s">
        <v>106</v>
      </c>
      <c r="I27" s="115">
        <v>0</v>
      </c>
      <c r="J27" s="115">
        <v>0</v>
      </c>
      <c r="K27" s="115">
        <v>0</v>
      </c>
      <c r="L27" s="136">
        <f t="shared" si="1"/>
        <v>0</v>
      </c>
    </row>
    <row r="28" spans="1:12" ht="39.75" customHeight="1" x14ac:dyDescent="0.25">
      <c r="A28" s="224"/>
      <c r="B28" s="211"/>
      <c r="C28" s="211"/>
      <c r="D28" s="109" t="s">
        <v>105</v>
      </c>
      <c r="E28" s="95" t="s">
        <v>123</v>
      </c>
      <c r="F28" s="95" t="s">
        <v>124</v>
      </c>
      <c r="G28" s="95" t="s">
        <v>126</v>
      </c>
      <c r="H28" s="95" t="s">
        <v>106</v>
      </c>
      <c r="I28" s="115">
        <v>0</v>
      </c>
      <c r="J28" s="115">
        <v>0</v>
      </c>
      <c r="K28" s="115">
        <v>0</v>
      </c>
      <c r="L28" s="136">
        <f t="shared" si="1"/>
        <v>0</v>
      </c>
    </row>
    <row r="29" spans="1:12" ht="39.75" customHeight="1" x14ac:dyDescent="0.25">
      <c r="A29" s="221"/>
      <c r="B29" s="212"/>
      <c r="C29" s="212"/>
      <c r="D29" s="109" t="s">
        <v>105</v>
      </c>
      <c r="E29" s="95" t="s">
        <v>123</v>
      </c>
      <c r="F29" s="95" t="s">
        <v>124</v>
      </c>
      <c r="G29" s="95" t="s">
        <v>125</v>
      </c>
      <c r="H29" s="95" t="s">
        <v>106</v>
      </c>
      <c r="I29" s="115">
        <v>0</v>
      </c>
      <c r="J29" s="115">
        <v>0</v>
      </c>
      <c r="K29" s="115">
        <v>0</v>
      </c>
      <c r="L29" s="136">
        <f t="shared" si="1"/>
        <v>0</v>
      </c>
    </row>
    <row r="30" spans="1:12" ht="39.75" customHeight="1" x14ac:dyDescent="0.25">
      <c r="A30" s="228">
        <v>7</v>
      </c>
      <c r="B30" s="227" t="s">
        <v>231</v>
      </c>
      <c r="C30" s="227" t="s">
        <v>232</v>
      </c>
      <c r="D30" s="109" t="s">
        <v>104</v>
      </c>
      <c r="E30" s="52" t="s">
        <v>108</v>
      </c>
      <c r="F30" s="52" t="s">
        <v>108</v>
      </c>
      <c r="G30" s="52" t="s">
        <v>108</v>
      </c>
      <c r="H30" s="52" t="s">
        <v>108</v>
      </c>
      <c r="I30" s="115">
        <f>I31+I32+I35+I33+I34</f>
        <v>118118.59999999999</v>
      </c>
      <c r="J30" s="115">
        <f t="shared" ref="J30:K30" si="3">J31+J32+J35+J33+J34</f>
        <v>0</v>
      </c>
      <c r="K30" s="115">
        <f t="shared" si="3"/>
        <v>0</v>
      </c>
      <c r="L30" s="136">
        <f t="shared" si="1"/>
        <v>118118.59999999999</v>
      </c>
    </row>
    <row r="31" spans="1:12" ht="39.75" customHeight="1" x14ac:dyDescent="0.25">
      <c r="A31" s="229"/>
      <c r="B31" s="231"/>
      <c r="C31" s="231"/>
      <c r="D31" s="109" t="s">
        <v>105</v>
      </c>
      <c r="E31" s="95" t="s">
        <v>123</v>
      </c>
      <c r="F31" s="95" t="s">
        <v>124</v>
      </c>
      <c r="G31" s="95" t="s">
        <v>233</v>
      </c>
      <c r="H31" s="95" t="s">
        <v>234</v>
      </c>
      <c r="I31" s="115">
        <v>5308.4</v>
      </c>
      <c r="J31" s="115">
        <v>0</v>
      </c>
      <c r="K31" s="115">
        <v>0</v>
      </c>
      <c r="L31" s="136">
        <f t="shared" si="1"/>
        <v>5308.4</v>
      </c>
    </row>
    <row r="32" spans="1:12" ht="39.75" customHeight="1" x14ac:dyDescent="0.25">
      <c r="A32" s="230"/>
      <c r="B32" s="232"/>
      <c r="C32" s="231"/>
      <c r="D32" s="109" t="s">
        <v>105</v>
      </c>
      <c r="E32" s="95" t="s">
        <v>123</v>
      </c>
      <c r="F32" s="95" t="s">
        <v>124</v>
      </c>
      <c r="G32" s="95" t="s">
        <v>233</v>
      </c>
      <c r="H32" s="95" t="s">
        <v>235</v>
      </c>
      <c r="I32" s="115">
        <v>112810.2</v>
      </c>
      <c r="J32" s="115">
        <v>0</v>
      </c>
      <c r="K32" s="115">
        <v>0</v>
      </c>
      <c r="L32" s="136">
        <f t="shared" si="1"/>
        <v>112810.2</v>
      </c>
    </row>
    <row r="33" spans="1:12" ht="39.75" customHeight="1" x14ac:dyDescent="0.25">
      <c r="A33" s="230"/>
      <c r="B33" s="232"/>
      <c r="C33" s="231"/>
      <c r="D33" s="109" t="s">
        <v>105</v>
      </c>
      <c r="E33" s="95" t="s">
        <v>123</v>
      </c>
      <c r="F33" s="95" t="s">
        <v>124</v>
      </c>
      <c r="G33" s="95" t="s">
        <v>233</v>
      </c>
      <c r="H33" s="120" t="s">
        <v>235</v>
      </c>
      <c r="I33" s="115">
        <v>0</v>
      </c>
      <c r="J33" s="115">
        <v>0</v>
      </c>
      <c r="K33" s="115">
        <v>0</v>
      </c>
      <c r="L33" s="136">
        <f t="shared" si="1"/>
        <v>0</v>
      </c>
    </row>
    <row r="34" spans="1:12" ht="39.75" customHeight="1" x14ac:dyDescent="0.25">
      <c r="A34" s="230"/>
      <c r="B34" s="232"/>
      <c r="C34" s="231"/>
      <c r="D34" s="109" t="s">
        <v>105</v>
      </c>
      <c r="E34" s="95" t="s">
        <v>123</v>
      </c>
      <c r="F34" s="95" t="s">
        <v>124</v>
      </c>
      <c r="G34" s="95" t="s">
        <v>233</v>
      </c>
      <c r="H34" s="120" t="s">
        <v>106</v>
      </c>
      <c r="I34" s="115">
        <v>0</v>
      </c>
      <c r="J34" s="115">
        <v>0</v>
      </c>
      <c r="K34" s="115">
        <v>0</v>
      </c>
      <c r="L34" s="136">
        <f t="shared" si="1"/>
        <v>0</v>
      </c>
    </row>
    <row r="35" spans="1:12" ht="59.25" customHeight="1" x14ac:dyDescent="0.25">
      <c r="A35" s="230"/>
      <c r="B35" s="232"/>
      <c r="C35" s="231"/>
      <c r="D35" s="109" t="s">
        <v>105</v>
      </c>
      <c r="E35" s="95" t="s">
        <v>123</v>
      </c>
      <c r="F35" s="95" t="s">
        <v>124</v>
      </c>
      <c r="G35" s="95" t="s">
        <v>233</v>
      </c>
      <c r="H35" s="120" t="s">
        <v>106</v>
      </c>
      <c r="I35" s="115">
        <v>0</v>
      </c>
      <c r="J35" s="115">
        <v>0</v>
      </c>
      <c r="K35" s="115">
        <v>0</v>
      </c>
      <c r="L35" s="136">
        <f t="shared" si="1"/>
        <v>0</v>
      </c>
    </row>
    <row r="36" spans="1:12" s="91" customFormat="1" ht="43.5" customHeight="1" x14ac:dyDescent="0.25">
      <c r="A36" s="213">
        <v>8</v>
      </c>
      <c r="B36" s="206" t="s">
        <v>147</v>
      </c>
      <c r="C36" s="208" t="s">
        <v>148</v>
      </c>
      <c r="D36" s="90" t="s">
        <v>104</v>
      </c>
      <c r="E36" s="52" t="s">
        <v>108</v>
      </c>
      <c r="F36" s="52" t="s">
        <v>108</v>
      </c>
      <c r="G36" s="52" t="s">
        <v>108</v>
      </c>
      <c r="H36" s="52" t="s">
        <v>108</v>
      </c>
      <c r="I36" s="116">
        <f>I37</f>
        <v>950.30115000000001</v>
      </c>
      <c r="J36" s="115">
        <f>J37</f>
        <v>950.30115000000001</v>
      </c>
      <c r="K36" s="115">
        <f>K37</f>
        <v>950.30115000000001</v>
      </c>
      <c r="L36" s="136">
        <f t="shared" si="1"/>
        <v>2850.9034499999998</v>
      </c>
    </row>
    <row r="37" spans="1:12" s="91" customFormat="1" ht="48.75" customHeight="1" x14ac:dyDescent="0.25">
      <c r="A37" s="221"/>
      <c r="B37" s="207"/>
      <c r="C37" s="208"/>
      <c r="D37" s="90" t="s">
        <v>105</v>
      </c>
      <c r="E37" s="52" t="s">
        <v>108</v>
      </c>
      <c r="F37" s="52" t="s">
        <v>108</v>
      </c>
      <c r="G37" s="52" t="s">
        <v>108</v>
      </c>
      <c r="H37" s="52" t="s">
        <v>108</v>
      </c>
      <c r="I37" s="116">
        <f>I38</f>
        <v>950.30115000000001</v>
      </c>
      <c r="J37" s="116">
        <f t="shared" ref="J37:K37" si="4">J38</f>
        <v>950.30115000000001</v>
      </c>
      <c r="K37" s="116">
        <f t="shared" si="4"/>
        <v>950.30115000000001</v>
      </c>
      <c r="L37" s="136">
        <f t="shared" si="1"/>
        <v>2850.9034499999998</v>
      </c>
    </row>
    <row r="38" spans="1:12" ht="78.75" customHeight="1" x14ac:dyDescent="0.25">
      <c r="A38" s="82">
        <v>9</v>
      </c>
      <c r="B38" s="96"/>
      <c r="C38" s="124" t="s">
        <v>149</v>
      </c>
      <c r="D38" s="97" t="s">
        <v>153</v>
      </c>
      <c r="E38" s="98">
        <v>162</v>
      </c>
      <c r="F38" s="99" t="s">
        <v>154</v>
      </c>
      <c r="G38" s="99" t="s">
        <v>172</v>
      </c>
      <c r="H38" s="98">
        <v>322</v>
      </c>
      <c r="I38" s="117">
        <v>950.30115000000001</v>
      </c>
      <c r="J38" s="117">
        <v>950.30115000000001</v>
      </c>
      <c r="K38" s="117">
        <v>950.30115000000001</v>
      </c>
      <c r="L38" s="123">
        <f t="shared" si="1"/>
        <v>2850.9034499999998</v>
      </c>
    </row>
    <row r="39" spans="1:12" ht="46.5" customHeight="1" x14ac:dyDescent="0.25">
      <c r="A39" s="82">
        <v>10</v>
      </c>
      <c r="B39" s="96"/>
      <c r="C39" s="125" t="s">
        <v>150</v>
      </c>
      <c r="D39" s="97" t="s">
        <v>153</v>
      </c>
      <c r="E39" s="98">
        <v>162</v>
      </c>
      <c r="F39" s="99" t="s">
        <v>154</v>
      </c>
      <c r="G39" s="99" t="s">
        <v>172</v>
      </c>
      <c r="H39" s="98">
        <v>322</v>
      </c>
      <c r="I39" s="115">
        <v>0</v>
      </c>
      <c r="J39" s="115">
        <v>0</v>
      </c>
      <c r="K39" s="115">
        <v>0</v>
      </c>
      <c r="L39" s="136">
        <f t="shared" si="1"/>
        <v>0</v>
      </c>
    </row>
    <row r="40" spans="1:12" ht="62.25" customHeight="1" x14ac:dyDescent="0.25">
      <c r="A40" s="82">
        <v>11</v>
      </c>
      <c r="B40" s="96"/>
      <c r="C40" s="125" t="s">
        <v>151</v>
      </c>
      <c r="D40" s="97" t="s">
        <v>153</v>
      </c>
      <c r="E40" s="98">
        <v>162</v>
      </c>
      <c r="F40" s="99" t="s">
        <v>154</v>
      </c>
      <c r="G40" s="99" t="s">
        <v>172</v>
      </c>
      <c r="H40" s="98">
        <v>322</v>
      </c>
      <c r="I40" s="115">
        <v>0</v>
      </c>
      <c r="J40" s="115">
        <v>0</v>
      </c>
      <c r="K40" s="115">
        <v>0</v>
      </c>
      <c r="L40" s="136">
        <f t="shared" si="1"/>
        <v>0</v>
      </c>
    </row>
    <row r="41" spans="1:12" ht="96" customHeight="1" x14ac:dyDescent="0.25">
      <c r="A41" s="82">
        <v>12</v>
      </c>
      <c r="B41" s="96"/>
      <c r="C41" s="126" t="s">
        <v>152</v>
      </c>
      <c r="D41" s="100" t="s">
        <v>153</v>
      </c>
      <c r="E41" s="101" t="s">
        <v>123</v>
      </c>
      <c r="F41" s="101" t="s">
        <v>154</v>
      </c>
      <c r="G41" s="101" t="s">
        <v>173</v>
      </c>
      <c r="H41" s="101" t="s">
        <v>155</v>
      </c>
      <c r="I41" s="115">
        <v>0</v>
      </c>
      <c r="J41" s="115">
        <v>0</v>
      </c>
      <c r="K41" s="115">
        <v>0</v>
      </c>
      <c r="L41" s="136">
        <f t="shared" si="1"/>
        <v>0</v>
      </c>
    </row>
    <row r="42" spans="1:12" ht="31.5" customHeight="1" x14ac:dyDescent="0.25">
      <c r="A42" s="199">
        <v>13</v>
      </c>
      <c r="B42" s="206" t="s">
        <v>228</v>
      </c>
      <c r="C42" s="208" t="s">
        <v>224</v>
      </c>
      <c r="D42" s="92" t="s">
        <v>104</v>
      </c>
      <c r="E42" s="112" t="s">
        <v>108</v>
      </c>
      <c r="F42" s="112" t="s">
        <v>108</v>
      </c>
      <c r="G42" s="113" t="s">
        <v>108</v>
      </c>
      <c r="H42" s="112" t="s">
        <v>108</v>
      </c>
      <c r="I42" s="118">
        <f>I44+I45+I46+I47</f>
        <v>18826.800000000003</v>
      </c>
      <c r="J42" s="118">
        <f t="shared" ref="J42:L42" si="5">J44+J45+J46+J47</f>
        <v>22560.500000000004</v>
      </c>
      <c r="K42" s="118">
        <f t="shared" si="5"/>
        <v>17582.200000000004</v>
      </c>
      <c r="L42" s="118">
        <f t="shared" si="5"/>
        <v>58969.5</v>
      </c>
    </row>
    <row r="43" spans="1:12" ht="64.5" customHeight="1" x14ac:dyDescent="0.25">
      <c r="A43" s="200"/>
      <c r="B43" s="207"/>
      <c r="C43" s="208"/>
      <c r="D43" s="92" t="s">
        <v>105</v>
      </c>
      <c r="E43" s="121" t="s">
        <v>108</v>
      </c>
      <c r="F43" s="121" t="s">
        <v>108</v>
      </c>
      <c r="G43" s="122" t="s">
        <v>108</v>
      </c>
      <c r="H43" s="121" t="s">
        <v>108</v>
      </c>
      <c r="I43" s="123"/>
      <c r="J43" s="123"/>
      <c r="K43" s="123"/>
      <c r="L43" s="123"/>
    </row>
    <row r="44" spans="1:12" ht="243.75" customHeight="1" x14ac:dyDescent="0.25">
      <c r="A44" s="112">
        <v>14</v>
      </c>
      <c r="B44" s="108"/>
      <c r="C44" s="119" t="s">
        <v>227</v>
      </c>
      <c r="D44" s="97"/>
      <c r="E44" s="121">
        <v>162</v>
      </c>
      <c r="F44" s="121">
        <v>1004</v>
      </c>
      <c r="G44" s="122" t="s">
        <v>229</v>
      </c>
      <c r="H44" s="121">
        <v>412</v>
      </c>
      <c r="I44" s="123">
        <v>18668.5</v>
      </c>
      <c r="J44" s="123">
        <v>22402.2</v>
      </c>
      <c r="K44" s="123">
        <v>17423.900000000001</v>
      </c>
      <c r="L44" s="123">
        <f t="shared" si="1"/>
        <v>58494.6</v>
      </c>
    </row>
    <row r="45" spans="1:12" x14ac:dyDescent="0.25">
      <c r="A45" s="204">
        <v>15</v>
      </c>
      <c r="B45" s="202"/>
      <c r="C45" s="201" t="s">
        <v>236</v>
      </c>
      <c r="D45" s="202"/>
      <c r="E45" s="112">
        <v>162</v>
      </c>
      <c r="F45" s="161">
        <v>1004</v>
      </c>
      <c r="G45" s="161">
        <v>1040078640</v>
      </c>
      <c r="H45" s="112">
        <v>121</v>
      </c>
      <c r="I45" s="118">
        <v>117.81870000000001</v>
      </c>
      <c r="J45" s="118">
        <v>117.81870000000001</v>
      </c>
      <c r="K45" s="118">
        <v>117.81870000000001</v>
      </c>
      <c r="L45" s="136">
        <f t="shared" si="1"/>
        <v>353.45609999999999</v>
      </c>
    </row>
    <row r="46" spans="1:12" x14ac:dyDescent="0.25">
      <c r="A46" s="205"/>
      <c r="B46" s="202"/>
      <c r="C46" s="202"/>
      <c r="D46" s="203"/>
      <c r="E46" s="112">
        <v>162</v>
      </c>
      <c r="F46" s="161">
        <v>1004</v>
      </c>
      <c r="G46" s="161">
        <v>1040078640</v>
      </c>
      <c r="H46" s="112">
        <v>129</v>
      </c>
      <c r="I46" s="118">
        <v>35.581299999999999</v>
      </c>
      <c r="J46" s="118">
        <v>35.581299999999999</v>
      </c>
      <c r="K46" s="118">
        <v>35.581299999999999</v>
      </c>
      <c r="L46" s="136">
        <f t="shared" si="1"/>
        <v>106.7439</v>
      </c>
    </row>
    <row r="47" spans="1:12" x14ac:dyDescent="0.25">
      <c r="A47" s="205"/>
      <c r="B47" s="202"/>
      <c r="C47" s="202"/>
      <c r="D47" s="203"/>
      <c r="E47" s="112">
        <v>162</v>
      </c>
      <c r="F47" s="161">
        <v>1004</v>
      </c>
      <c r="G47" s="161">
        <v>1040078640</v>
      </c>
      <c r="H47" s="112">
        <v>244</v>
      </c>
      <c r="I47" s="118">
        <v>4.9000000000000004</v>
      </c>
      <c r="J47" s="118">
        <v>4.9000000000000004</v>
      </c>
      <c r="K47" s="118">
        <v>4.9000000000000004</v>
      </c>
      <c r="L47" s="136">
        <f t="shared" si="1"/>
        <v>14.700000000000001</v>
      </c>
    </row>
    <row r="48" spans="1:12" x14ac:dyDescent="0.25">
      <c r="E48" s="105"/>
      <c r="F48" s="105"/>
      <c r="G48" s="105"/>
      <c r="H48" s="105"/>
    </row>
    <row r="49" spans="5:8" x14ac:dyDescent="0.25">
      <c r="E49" s="105"/>
      <c r="F49" s="105"/>
      <c r="G49" s="105"/>
      <c r="H49" s="105"/>
    </row>
    <row r="50" spans="5:8" x14ac:dyDescent="0.25">
      <c r="E50" s="105"/>
      <c r="F50" s="105"/>
      <c r="G50" s="105"/>
      <c r="H50" s="105"/>
    </row>
    <row r="51" spans="5:8" x14ac:dyDescent="0.25">
      <c r="E51" s="105"/>
      <c r="F51" s="105"/>
      <c r="G51" s="105"/>
      <c r="H51" s="105"/>
    </row>
    <row r="52" spans="5:8" x14ac:dyDescent="0.25">
      <c r="E52" s="105"/>
      <c r="F52" s="105"/>
      <c r="G52" s="105"/>
      <c r="H52" s="105"/>
    </row>
    <row r="53" spans="5:8" x14ac:dyDescent="0.25">
      <c r="E53" s="105"/>
      <c r="F53" s="105"/>
      <c r="G53" s="105"/>
      <c r="H53" s="105"/>
    </row>
    <row r="54" spans="5:8" x14ac:dyDescent="0.25">
      <c r="E54" s="105"/>
      <c r="F54" s="105"/>
      <c r="G54" s="105"/>
      <c r="H54" s="105"/>
    </row>
    <row r="55" spans="5:8" x14ac:dyDescent="0.25">
      <c r="E55" s="105"/>
      <c r="F55" s="105"/>
      <c r="G55" s="105"/>
      <c r="H55" s="105"/>
    </row>
    <row r="56" spans="5:8" x14ac:dyDescent="0.25">
      <c r="E56" s="105"/>
      <c r="F56" s="105"/>
      <c r="G56" s="105"/>
      <c r="H56" s="105"/>
    </row>
    <row r="57" spans="5:8" x14ac:dyDescent="0.25">
      <c r="E57" s="105"/>
      <c r="F57" s="105"/>
      <c r="G57" s="105"/>
      <c r="H57" s="105"/>
    </row>
    <row r="58" spans="5:8" x14ac:dyDescent="0.25">
      <c r="E58" s="105"/>
      <c r="F58" s="105"/>
      <c r="G58" s="105"/>
      <c r="H58" s="105"/>
    </row>
  </sheetData>
  <mergeCells count="43">
    <mergeCell ref="B8:B9"/>
    <mergeCell ref="C8:C9"/>
    <mergeCell ref="D8:D9"/>
    <mergeCell ref="E8:H8"/>
    <mergeCell ref="I8:L8"/>
    <mergeCell ref="B36:B37"/>
    <mergeCell ref="C36:C37"/>
    <mergeCell ref="A36:A37"/>
    <mergeCell ref="B22:B23"/>
    <mergeCell ref="A18:A21"/>
    <mergeCell ref="B18:B21"/>
    <mergeCell ref="C18:C21"/>
    <mergeCell ref="B24:B29"/>
    <mergeCell ref="C24:C29"/>
    <mergeCell ref="A24:A29"/>
    <mergeCell ref="A30:A35"/>
    <mergeCell ref="B30:B35"/>
    <mergeCell ref="C30:C35"/>
    <mergeCell ref="A22:A23"/>
    <mergeCell ref="C22:C23"/>
    <mergeCell ref="A1:L1"/>
    <mergeCell ref="A2:L2"/>
    <mergeCell ref="A4:L4"/>
    <mergeCell ref="A5:L5"/>
    <mergeCell ref="B15:B17"/>
    <mergeCell ref="A15:A17"/>
    <mergeCell ref="A8:A9"/>
    <mergeCell ref="A13:A14"/>
    <mergeCell ref="B13:B14"/>
    <mergeCell ref="C13:C14"/>
    <mergeCell ref="A11:A12"/>
    <mergeCell ref="C15:C17"/>
    <mergeCell ref="A6:H6"/>
    <mergeCell ref="B11:B12"/>
    <mergeCell ref="C11:C12"/>
    <mergeCell ref="A7:L7"/>
    <mergeCell ref="A42:A43"/>
    <mergeCell ref="C45:C47"/>
    <mergeCell ref="D45:D47"/>
    <mergeCell ref="A45:A47"/>
    <mergeCell ref="B45:B47"/>
    <mergeCell ref="B42:B43"/>
    <mergeCell ref="C42:C43"/>
  </mergeCells>
  <printOptions horizontalCentered="1" verticalCentered="1"/>
  <pageMargins left="0.31496062992125984" right="0.31496062992125984" top="0.74803149606299213" bottom="0.39370078740157483" header="0" footer="0"/>
  <pageSetup paperSize="9" scale="68" orientation="landscape" horizontalDpi="300" verticalDpi="300" r:id="rId1"/>
  <rowBreaks count="1" manualBreakCount="1">
    <brk id="17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SheetLayoutView="120" workbookViewId="0">
      <selection activeCell="K17" sqref="K17"/>
    </sheetView>
  </sheetViews>
  <sheetFormatPr defaultColWidth="13.85546875" defaultRowHeight="15.75" x14ac:dyDescent="0.2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8" x14ac:dyDescent="0.25">
      <c r="A1" s="179" t="s">
        <v>60</v>
      </c>
      <c r="B1" s="179"/>
      <c r="C1" s="179"/>
      <c r="D1" s="179"/>
      <c r="E1" s="179"/>
      <c r="F1" s="179"/>
      <c r="G1" s="179"/>
    </row>
    <row r="2" spans="1:8" x14ac:dyDescent="0.25">
      <c r="A2" s="187" t="s">
        <v>96</v>
      </c>
      <c r="B2" s="187"/>
      <c r="C2" s="187"/>
      <c r="D2" s="187"/>
      <c r="E2" s="187"/>
      <c r="F2" s="187"/>
      <c r="G2" s="187"/>
      <c r="H2" s="17"/>
    </row>
    <row r="3" spans="1:8" x14ac:dyDescent="0.25">
      <c r="A3" s="1"/>
    </row>
    <row r="4" spans="1:8" x14ac:dyDescent="0.25">
      <c r="A4" s="194" t="s">
        <v>17</v>
      </c>
      <c r="B4" s="194"/>
      <c r="C4" s="194"/>
      <c r="D4" s="194"/>
      <c r="E4" s="194"/>
      <c r="F4" s="194"/>
      <c r="G4" s="194"/>
    </row>
    <row r="5" spans="1:8" x14ac:dyDescent="0.25">
      <c r="A5" s="194" t="s">
        <v>211</v>
      </c>
      <c r="B5" s="194"/>
      <c r="C5" s="194"/>
      <c r="D5" s="194"/>
      <c r="E5" s="194"/>
      <c r="F5" s="194"/>
      <c r="G5" s="194"/>
    </row>
    <row r="6" spans="1:8" x14ac:dyDescent="0.25">
      <c r="A6" s="194" t="s">
        <v>61</v>
      </c>
      <c r="B6" s="194"/>
      <c r="C6" s="194"/>
      <c r="D6" s="194"/>
      <c r="E6" s="194"/>
      <c r="F6" s="194"/>
      <c r="G6" s="194"/>
    </row>
    <row r="7" spans="1:8" x14ac:dyDescent="0.25">
      <c r="A7" s="15"/>
    </row>
    <row r="8" spans="1:8" x14ac:dyDescent="0.25">
      <c r="A8" s="241" t="s">
        <v>40</v>
      </c>
      <c r="B8" s="241"/>
      <c r="C8" s="241"/>
      <c r="D8" s="241"/>
      <c r="E8" s="241"/>
      <c r="F8" s="241"/>
      <c r="G8" s="241"/>
    </row>
    <row r="9" spans="1:8" ht="17.25" customHeight="1" x14ac:dyDescent="0.25">
      <c r="A9" s="242" t="s">
        <v>4</v>
      </c>
      <c r="B9" s="242" t="s">
        <v>62</v>
      </c>
      <c r="C9" s="242" t="s">
        <v>69</v>
      </c>
      <c r="D9" s="242"/>
      <c r="E9" s="242"/>
      <c r="F9" s="242"/>
      <c r="G9" s="242"/>
    </row>
    <row r="10" spans="1:8" ht="15.75" customHeight="1" x14ac:dyDescent="0.25">
      <c r="A10" s="242"/>
      <c r="B10" s="242"/>
      <c r="C10" s="242" t="s">
        <v>59</v>
      </c>
      <c r="D10" s="242" t="s">
        <v>58</v>
      </c>
      <c r="E10" s="242"/>
      <c r="F10" s="242"/>
      <c r="G10" s="242"/>
    </row>
    <row r="11" spans="1:8" ht="31.5" x14ac:dyDescent="0.25">
      <c r="A11" s="242"/>
      <c r="B11" s="242"/>
      <c r="C11" s="242"/>
      <c r="D11" s="16" t="s">
        <v>63</v>
      </c>
      <c r="E11" s="16" t="s">
        <v>64</v>
      </c>
      <c r="F11" s="16" t="s">
        <v>65</v>
      </c>
      <c r="G11" s="16" t="s">
        <v>66</v>
      </c>
    </row>
    <row r="12" spans="1:8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</row>
    <row r="13" spans="1:8" x14ac:dyDescent="0.25">
      <c r="A13" s="14">
        <v>1</v>
      </c>
      <c r="B13" s="11" t="s">
        <v>67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</row>
    <row r="14" spans="1:8" ht="31.5" x14ac:dyDescent="0.25">
      <c r="A14" s="14">
        <v>2</v>
      </c>
      <c r="B14" s="11" t="s">
        <v>101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</row>
    <row r="15" spans="1:8" x14ac:dyDescent="0.25">
      <c r="A15" s="239" t="s">
        <v>212</v>
      </c>
      <c r="B15" s="239"/>
      <c r="C15" s="239"/>
      <c r="D15" s="239"/>
      <c r="E15" s="239"/>
      <c r="F15" s="239"/>
      <c r="G15" s="239"/>
    </row>
    <row r="16" spans="1:8" ht="15.75" customHeight="1" x14ac:dyDescent="0.25">
      <c r="A16" s="240"/>
      <c r="B16" s="240"/>
      <c r="C16" s="240"/>
      <c r="D16" s="240"/>
      <c r="E16" s="240"/>
      <c r="F16" s="240"/>
      <c r="G16" s="240"/>
    </row>
    <row r="17" spans="1:7" x14ac:dyDescent="0.25">
      <c r="A17" s="240"/>
      <c r="B17" s="240"/>
      <c r="C17" s="240"/>
      <c r="D17" s="240"/>
      <c r="E17" s="240"/>
      <c r="F17" s="240"/>
      <c r="G17" s="240"/>
    </row>
  </sheetData>
  <mergeCells count="12">
    <mergeCell ref="A15:G17"/>
    <mergeCell ref="A8:G8"/>
    <mergeCell ref="A9:A11"/>
    <mergeCell ref="B9:B11"/>
    <mergeCell ref="C9:G9"/>
    <mergeCell ref="C10:C11"/>
    <mergeCell ref="D10:G10"/>
    <mergeCell ref="A6:G6"/>
    <mergeCell ref="A1:G1"/>
    <mergeCell ref="A2:G2"/>
    <mergeCell ref="A4:G4"/>
    <mergeCell ref="A5:G5"/>
  </mergeCells>
  <pageMargins left="0.31496062992125984" right="0.31496062992125984" top="0.74803149606299213" bottom="0.74803149606299213" header="0" footer="0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opLeftCell="A4" zoomScaleSheetLayoutView="120" workbookViewId="0">
      <selection activeCell="O24" sqref="O24"/>
    </sheetView>
  </sheetViews>
  <sheetFormatPr defaultColWidth="13.85546875" defaultRowHeight="15.75" x14ac:dyDescent="0.25"/>
  <cols>
    <col min="1" max="1" width="4.85546875" style="3" customWidth="1"/>
    <col min="2" max="2" width="27.42578125" style="3" customWidth="1"/>
    <col min="3" max="3" width="8.140625" style="3" hidden="1" customWidth="1"/>
    <col min="4" max="4" width="9" style="3" hidden="1" customWidth="1"/>
    <col min="5" max="5" width="8.7109375" style="3" hidden="1" customWidth="1"/>
    <col min="6" max="6" width="10" style="3" hidden="1" customWidth="1"/>
    <col min="7" max="7" width="9.5703125" style="3" hidden="1" customWidth="1"/>
    <col min="8" max="8" width="7.28515625" style="3" customWidth="1"/>
    <col min="9" max="9" width="8.7109375" style="3" customWidth="1"/>
    <col min="10" max="10" width="9.140625" style="3" customWidth="1"/>
    <col min="11" max="11" width="10.42578125" style="3" customWidth="1"/>
    <col min="12" max="13" width="10" style="3" customWidth="1"/>
    <col min="14" max="14" width="10.5703125" style="3" customWidth="1"/>
    <col min="15" max="15" width="9.140625" style="3" customWidth="1"/>
    <col min="16" max="16" width="10.140625" style="3" customWidth="1"/>
    <col min="17" max="17" width="9.85546875" style="3" customWidth="1"/>
    <col min="18" max="16384" width="13.85546875" style="3"/>
  </cols>
  <sheetData>
    <row r="1" spans="1:17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179" t="s">
        <v>68</v>
      </c>
      <c r="M1" s="179"/>
      <c r="N1" s="179"/>
      <c r="O1" s="179"/>
      <c r="P1" s="179"/>
      <c r="Q1" s="179"/>
    </row>
    <row r="2" spans="1:17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179" t="s">
        <v>96</v>
      </c>
      <c r="M2" s="179"/>
      <c r="N2" s="179"/>
      <c r="O2" s="179"/>
      <c r="P2" s="179"/>
      <c r="Q2" s="179"/>
    </row>
    <row r="3" spans="1:17" x14ac:dyDescent="0.25">
      <c r="A3" s="1"/>
    </row>
    <row r="4" spans="1:17" x14ac:dyDescent="0.25">
      <c r="A4" s="194" t="s">
        <v>17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</row>
    <row r="5" spans="1:17" x14ac:dyDescent="0.25">
      <c r="A5" s="194" t="s">
        <v>140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</row>
    <row r="6" spans="1:17" x14ac:dyDescent="0.25">
      <c r="A6" s="194" t="s">
        <v>61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</row>
    <row r="7" spans="1:17" x14ac:dyDescent="0.25">
      <c r="A7" s="15"/>
    </row>
    <row r="8" spans="1:17" x14ac:dyDescent="0.25">
      <c r="A8" s="241"/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Q8" s="3" t="s">
        <v>129</v>
      </c>
    </row>
    <row r="9" spans="1:17" ht="17.25" customHeight="1" x14ac:dyDescent="0.25">
      <c r="A9" s="242" t="s">
        <v>4</v>
      </c>
      <c r="B9" s="242" t="s">
        <v>62</v>
      </c>
      <c r="C9" s="242" t="s">
        <v>161</v>
      </c>
      <c r="D9" s="242"/>
      <c r="E9" s="242"/>
      <c r="F9" s="242"/>
      <c r="G9" s="242"/>
      <c r="H9" s="242" t="s">
        <v>174</v>
      </c>
      <c r="I9" s="242"/>
      <c r="J9" s="242"/>
      <c r="K9" s="242"/>
      <c r="L9" s="242"/>
      <c r="M9" s="242" t="s">
        <v>182</v>
      </c>
      <c r="N9" s="242"/>
      <c r="O9" s="242"/>
      <c r="P9" s="242"/>
      <c r="Q9" s="242"/>
    </row>
    <row r="10" spans="1:17" x14ac:dyDescent="0.25">
      <c r="A10" s="242"/>
      <c r="B10" s="242"/>
      <c r="C10" s="242" t="s">
        <v>59</v>
      </c>
      <c r="D10" s="242" t="s">
        <v>58</v>
      </c>
      <c r="E10" s="242"/>
      <c r="F10" s="242"/>
      <c r="G10" s="242"/>
      <c r="H10" s="242" t="s">
        <v>59</v>
      </c>
      <c r="I10" s="242" t="s">
        <v>58</v>
      </c>
      <c r="J10" s="242"/>
      <c r="K10" s="242"/>
      <c r="L10" s="242"/>
      <c r="M10" s="242" t="s">
        <v>59</v>
      </c>
      <c r="N10" s="242" t="s">
        <v>58</v>
      </c>
      <c r="O10" s="242"/>
      <c r="P10" s="242"/>
      <c r="Q10" s="242"/>
    </row>
    <row r="11" spans="1:17" ht="63" x14ac:dyDescent="0.25">
      <c r="A11" s="242"/>
      <c r="B11" s="242"/>
      <c r="C11" s="242"/>
      <c r="D11" s="16" t="s">
        <v>63</v>
      </c>
      <c r="E11" s="16" t="s">
        <v>64</v>
      </c>
      <c r="F11" s="16" t="s">
        <v>65</v>
      </c>
      <c r="G11" s="16" t="s">
        <v>66</v>
      </c>
      <c r="H11" s="242"/>
      <c r="I11" s="16" t="s">
        <v>63</v>
      </c>
      <c r="J11" s="16" t="s">
        <v>64</v>
      </c>
      <c r="K11" s="16" t="s">
        <v>65</v>
      </c>
      <c r="L11" s="16" t="s">
        <v>66</v>
      </c>
      <c r="M11" s="242"/>
      <c r="N11" s="45" t="s">
        <v>63</v>
      </c>
      <c r="O11" s="45" t="s">
        <v>64</v>
      </c>
      <c r="P11" s="45" t="s">
        <v>65</v>
      </c>
      <c r="Q11" s="45" t="s">
        <v>66</v>
      </c>
    </row>
    <row r="12" spans="1:17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44">
        <v>8</v>
      </c>
      <c r="N12" s="44">
        <v>9</v>
      </c>
      <c r="O12" s="44">
        <v>10</v>
      </c>
      <c r="P12" s="44">
        <v>11</v>
      </c>
      <c r="Q12" s="44">
        <v>12</v>
      </c>
    </row>
    <row r="13" spans="1:17" x14ac:dyDescent="0.25">
      <c r="A13" s="14">
        <v>1</v>
      </c>
      <c r="B13" s="11" t="s">
        <v>67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</row>
    <row r="14" spans="1:17" ht="31.5" x14ac:dyDescent="0.25">
      <c r="A14" s="27">
        <v>2</v>
      </c>
      <c r="B14" s="28" t="s">
        <v>101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7" x14ac:dyDescent="0.25">
      <c r="A16" s="243" t="s">
        <v>196</v>
      </c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4"/>
      <c r="N16" s="244"/>
      <c r="O16" s="244"/>
      <c r="P16" s="244"/>
      <c r="Q16" s="244"/>
    </row>
    <row r="17" spans="1:17" x14ac:dyDescent="0.25">
      <c r="A17" s="245"/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4"/>
      <c r="N17" s="244"/>
      <c r="O17" s="244"/>
      <c r="P17" s="244"/>
      <c r="Q17" s="244"/>
    </row>
  </sheetData>
  <mergeCells count="18">
    <mergeCell ref="H9:L9"/>
    <mergeCell ref="C10:C11"/>
    <mergeCell ref="A16:Q17"/>
    <mergeCell ref="M9:Q9"/>
    <mergeCell ref="M10:M11"/>
    <mergeCell ref="N10:Q10"/>
    <mergeCell ref="L1:Q1"/>
    <mergeCell ref="L2:Q2"/>
    <mergeCell ref="A4:Q4"/>
    <mergeCell ref="A5:Q5"/>
    <mergeCell ref="D10:G10"/>
    <mergeCell ref="H10:H11"/>
    <mergeCell ref="I10:L10"/>
    <mergeCell ref="A6:Q6"/>
    <mergeCell ref="A8:L8"/>
    <mergeCell ref="A9:A11"/>
    <mergeCell ref="B9:B11"/>
    <mergeCell ref="C9:G9"/>
  </mergeCells>
  <pageMargins left="0.31496062992125984" right="0.31496062992125984" top="0.74803149606299213" bottom="0.74803149606299213" header="0" footer="0"/>
  <pageSetup paperSize="9" scale="7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55" zoomScaleSheetLayoutView="120" workbookViewId="0">
      <selection sqref="A1:F67"/>
    </sheetView>
  </sheetViews>
  <sheetFormatPr defaultColWidth="13.85546875" defaultRowHeight="15.75" x14ac:dyDescent="0.25"/>
  <cols>
    <col min="1" max="1" width="4.28515625" style="91" customWidth="1"/>
    <col min="2" max="2" width="81.140625" style="91" customWidth="1"/>
    <col min="3" max="4" width="15.28515625" style="91" bestFit="1" customWidth="1"/>
    <col min="5" max="5" width="12.7109375" style="91" customWidth="1"/>
    <col min="6" max="6" width="13.42578125" style="91" customWidth="1"/>
    <col min="7" max="16384" width="13.85546875" style="91"/>
  </cols>
  <sheetData>
    <row r="1" spans="1:8" ht="14.25" customHeight="1" x14ac:dyDescent="0.25">
      <c r="A1" s="179" t="s">
        <v>82</v>
      </c>
      <c r="B1" s="179"/>
      <c r="C1" s="179"/>
      <c r="D1" s="179"/>
      <c r="E1" s="179"/>
      <c r="F1" s="179"/>
      <c r="G1" s="46"/>
      <c r="H1" s="46"/>
    </row>
    <row r="2" spans="1:8" x14ac:dyDescent="0.25">
      <c r="A2" s="179" t="s">
        <v>96</v>
      </c>
      <c r="B2" s="179"/>
      <c r="C2" s="179"/>
      <c r="D2" s="179"/>
      <c r="E2" s="179"/>
      <c r="F2" s="179"/>
      <c r="G2" s="46"/>
      <c r="H2" s="46"/>
    </row>
    <row r="3" spans="1:8" x14ac:dyDescent="0.25">
      <c r="A3" s="150"/>
      <c r="B3" s="150"/>
      <c r="C3" s="150"/>
      <c r="D3" s="150"/>
      <c r="E3" s="150"/>
      <c r="F3" s="150"/>
      <c r="G3" s="46"/>
      <c r="H3" s="46"/>
    </row>
    <row r="4" spans="1:8" x14ac:dyDescent="0.25">
      <c r="A4" s="209" t="s">
        <v>49</v>
      </c>
      <c r="B4" s="209"/>
      <c r="C4" s="209"/>
      <c r="D4" s="209"/>
      <c r="E4" s="209"/>
      <c r="F4" s="209"/>
      <c r="G4" s="46"/>
      <c r="H4" s="46"/>
    </row>
    <row r="5" spans="1:8" x14ac:dyDescent="0.25">
      <c r="A5" s="209" t="s">
        <v>70</v>
      </c>
      <c r="B5" s="209"/>
      <c r="C5" s="209"/>
      <c r="D5" s="209"/>
      <c r="E5" s="209"/>
      <c r="F5" s="209"/>
      <c r="G5" s="46"/>
      <c r="H5" s="46"/>
    </row>
    <row r="6" spans="1:8" x14ac:dyDescent="0.25">
      <c r="A6" s="209" t="s">
        <v>71</v>
      </c>
      <c r="B6" s="209"/>
      <c r="C6" s="209"/>
      <c r="D6" s="209"/>
      <c r="E6" s="209"/>
      <c r="F6" s="209"/>
      <c r="G6" s="46"/>
      <c r="H6" s="46"/>
    </row>
    <row r="7" spans="1:8" x14ac:dyDescent="0.25">
      <c r="A7" s="151"/>
      <c r="G7" s="46"/>
      <c r="H7" s="46"/>
    </row>
    <row r="8" spans="1:8" x14ac:dyDescent="0.25">
      <c r="A8" s="247" t="s">
        <v>40</v>
      </c>
      <c r="B8" s="247"/>
      <c r="C8" s="247"/>
      <c r="D8" s="247"/>
      <c r="E8" s="247"/>
      <c r="F8" s="247"/>
      <c r="G8" s="46"/>
      <c r="H8" s="46"/>
    </row>
    <row r="9" spans="1:8" ht="14.25" customHeight="1" x14ac:dyDescent="0.25">
      <c r="A9" s="248" t="s">
        <v>4</v>
      </c>
      <c r="B9" s="248" t="s">
        <v>72</v>
      </c>
      <c r="C9" s="235" t="s">
        <v>73</v>
      </c>
      <c r="D9" s="235"/>
      <c r="E9" s="235"/>
      <c r="F9" s="235"/>
    </row>
    <row r="10" spans="1:8" ht="15.75" customHeight="1" x14ac:dyDescent="0.25">
      <c r="A10" s="249"/>
      <c r="B10" s="249"/>
      <c r="C10" s="248" t="s">
        <v>59</v>
      </c>
      <c r="D10" s="235" t="s">
        <v>74</v>
      </c>
      <c r="E10" s="235"/>
      <c r="F10" s="235"/>
    </row>
    <row r="11" spans="1:8" ht="63" customHeight="1" x14ac:dyDescent="0.25">
      <c r="A11" s="250"/>
      <c r="B11" s="250"/>
      <c r="C11" s="250"/>
      <c r="D11" s="154" t="s">
        <v>214</v>
      </c>
      <c r="E11" s="154" t="s">
        <v>207</v>
      </c>
      <c r="F11" s="154" t="s">
        <v>208</v>
      </c>
      <c r="G11" s="155"/>
      <c r="H11" s="155"/>
    </row>
    <row r="12" spans="1:8" x14ac:dyDescent="0.25">
      <c r="A12" s="152">
        <v>1</v>
      </c>
      <c r="B12" s="152">
        <v>2</v>
      </c>
      <c r="C12" s="152">
        <v>3</v>
      </c>
      <c r="D12" s="152">
        <v>6</v>
      </c>
      <c r="E12" s="152">
        <v>7</v>
      </c>
      <c r="F12" s="152">
        <v>8</v>
      </c>
      <c r="G12" s="156"/>
      <c r="H12" s="156"/>
    </row>
    <row r="13" spans="1:8" ht="51.75" customHeight="1" x14ac:dyDescent="0.25">
      <c r="A13" s="109">
        <v>1</v>
      </c>
      <c r="B13" s="153" t="s">
        <v>213</v>
      </c>
      <c r="C13" s="102">
        <f>D13+E13+F13</f>
        <v>180239.00344999999</v>
      </c>
      <c r="D13" s="102">
        <f>D15+D18+D20+D22</f>
        <v>138195.70115000001</v>
      </c>
      <c r="E13" s="104">
        <f>E15+E18+E20+E22</f>
        <v>23510.801149999999</v>
      </c>
      <c r="F13" s="104">
        <f>F15+F18+F20+F22</f>
        <v>18532.50115</v>
      </c>
      <c r="G13" s="157"/>
      <c r="H13" s="156"/>
    </row>
    <row r="14" spans="1:8" x14ac:dyDescent="0.25">
      <c r="A14" s="109">
        <v>2</v>
      </c>
      <c r="B14" s="109" t="s">
        <v>75</v>
      </c>
      <c r="C14" s="246"/>
      <c r="D14" s="246"/>
      <c r="E14" s="246"/>
      <c r="F14" s="246"/>
      <c r="G14" s="155"/>
      <c r="H14" s="155"/>
    </row>
    <row r="15" spans="1:8" x14ac:dyDescent="0.25">
      <c r="A15" s="109">
        <v>3</v>
      </c>
      <c r="B15" s="153" t="s">
        <v>76</v>
      </c>
      <c r="C15" s="89">
        <f>D15+E15+F15</f>
        <v>3150.9034499999998</v>
      </c>
      <c r="D15" s="89">
        <f>D26+D37+D4+D48+D59</f>
        <v>1250.30115</v>
      </c>
      <c r="E15" s="89">
        <f t="shared" ref="E15" si="0">E26+E37+E4+E48+E59</f>
        <v>950.30115000000001</v>
      </c>
      <c r="F15" s="89">
        <f>F26+F37+F4+F48+F59</f>
        <v>950.30115000000001</v>
      </c>
      <c r="G15" s="155"/>
      <c r="H15" s="155"/>
    </row>
    <row r="16" spans="1:8" x14ac:dyDescent="0.25">
      <c r="A16" s="109">
        <v>4</v>
      </c>
      <c r="B16" s="109" t="s">
        <v>77</v>
      </c>
      <c r="C16" s="89">
        <f t="shared" ref="C16:C17" si="1">D16+E16+F16</f>
        <v>0</v>
      </c>
      <c r="D16" s="89">
        <f t="shared" ref="D16:F16" si="2">D27+D38</f>
        <v>0</v>
      </c>
      <c r="E16" s="89">
        <f>E27+E38</f>
        <v>0</v>
      </c>
      <c r="F16" s="89">
        <f t="shared" si="2"/>
        <v>0</v>
      </c>
      <c r="G16" s="158"/>
      <c r="H16" s="158"/>
    </row>
    <row r="17" spans="1:8" ht="31.5" x14ac:dyDescent="0.25">
      <c r="A17" s="109">
        <v>5</v>
      </c>
      <c r="B17" s="109" t="s">
        <v>78</v>
      </c>
      <c r="C17" s="89">
        <f t="shared" si="1"/>
        <v>0</v>
      </c>
      <c r="D17" s="89">
        <f t="shared" ref="D17:F17" si="3">D28+D39</f>
        <v>0</v>
      </c>
      <c r="E17" s="89">
        <f t="shared" si="3"/>
        <v>0</v>
      </c>
      <c r="F17" s="89">
        <f t="shared" si="3"/>
        <v>0</v>
      </c>
      <c r="G17" s="158"/>
      <c r="H17" s="158"/>
    </row>
    <row r="18" spans="1:8" x14ac:dyDescent="0.25">
      <c r="A18" s="109">
        <v>6</v>
      </c>
      <c r="B18" s="153" t="s">
        <v>79</v>
      </c>
      <c r="C18" s="89">
        <f>D18+E18+F18</f>
        <v>177088.1</v>
      </c>
      <c r="D18" s="89">
        <f>D29+D40+D51+D62</f>
        <v>136945.4</v>
      </c>
      <c r="E18" s="89">
        <f t="shared" ref="E18:F18" si="4">E29+E40+E51+E62</f>
        <v>22560.5</v>
      </c>
      <c r="F18" s="89">
        <f t="shared" si="4"/>
        <v>17582.2</v>
      </c>
      <c r="G18" s="158"/>
      <c r="H18" s="158"/>
    </row>
    <row r="19" spans="1:8" x14ac:dyDescent="0.25">
      <c r="A19" s="109">
        <v>7</v>
      </c>
      <c r="B19" s="109" t="s">
        <v>77</v>
      </c>
      <c r="C19" s="89">
        <f t="shared" ref="C19:C23" si="5">D19+E19+F19</f>
        <v>0</v>
      </c>
      <c r="D19" s="89">
        <f t="shared" ref="D19:F19" si="6">D30+D41</f>
        <v>0</v>
      </c>
      <c r="E19" s="89">
        <f t="shared" si="6"/>
        <v>0</v>
      </c>
      <c r="F19" s="89">
        <f t="shared" si="6"/>
        <v>0</v>
      </c>
      <c r="G19" s="158"/>
      <c r="H19" s="158"/>
    </row>
    <row r="20" spans="1:8" x14ac:dyDescent="0.25">
      <c r="A20" s="109">
        <v>8</v>
      </c>
      <c r="B20" s="153" t="s">
        <v>122</v>
      </c>
      <c r="C20" s="89">
        <f>D20+E20+F20</f>
        <v>0</v>
      </c>
      <c r="D20" s="89">
        <v>0</v>
      </c>
      <c r="E20" s="89">
        <v>0</v>
      </c>
      <c r="F20" s="89">
        <v>0</v>
      </c>
      <c r="G20" s="158"/>
      <c r="H20" s="158"/>
    </row>
    <row r="21" spans="1:8" x14ac:dyDescent="0.25">
      <c r="A21" s="109">
        <v>9</v>
      </c>
      <c r="B21" s="109" t="s">
        <v>77</v>
      </c>
      <c r="C21" s="89">
        <f t="shared" si="5"/>
        <v>0</v>
      </c>
      <c r="D21" s="89">
        <f t="shared" ref="D21:F21" si="7">D32+D43</f>
        <v>0</v>
      </c>
      <c r="E21" s="89">
        <f t="shared" si="7"/>
        <v>0</v>
      </c>
      <c r="F21" s="89">
        <f t="shared" si="7"/>
        <v>0</v>
      </c>
      <c r="G21" s="158"/>
      <c r="H21" s="158"/>
    </row>
    <row r="22" spans="1:8" x14ac:dyDescent="0.25">
      <c r="A22" s="109">
        <v>10</v>
      </c>
      <c r="B22" s="153" t="s">
        <v>183</v>
      </c>
      <c r="C22" s="89">
        <f>D22+E22+F22</f>
        <v>0</v>
      </c>
      <c r="D22" s="89">
        <f>D31+D53+D64</f>
        <v>0</v>
      </c>
      <c r="E22" s="89">
        <f t="shared" ref="E22:F22" si="8">E31+E53+E64</f>
        <v>0</v>
      </c>
      <c r="F22" s="89">
        <f t="shared" si="8"/>
        <v>0</v>
      </c>
    </row>
    <row r="23" spans="1:8" x14ac:dyDescent="0.25">
      <c r="A23" s="109">
        <v>11</v>
      </c>
      <c r="B23" s="109" t="s">
        <v>77</v>
      </c>
      <c r="C23" s="89">
        <f t="shared" si="5"/>
        <v>0</v>
      </c>
      <c r="D23" s="89">
        <f>D34+D45</f>
        <v>0</v>
      </c>
      <c r="E23" s="89">
        <f t="shared" ref="E23:F23" si="9">E34+E45</f>
        <v>0</v>
      </c>
      <c r="F23" s="89">
        <f t="shared" si="9"/>
        <v>0</v>
      </c>
    </row>
    <row r="24" spans="1:8" ht="31.5" customHeight="1" x14ac:dyDescent="0.25">
      <c r="A24" s="109">
        <v>12</v>
      </c>
      <c r="B24" s="153" t="s">
        <v>102</v>
      </c>
      <c r="C24" s="102">
        <f>D24+E24+F24</f>
        <v>300</v>
      </c>
      <c r="D24" s="102">
        <f>D26+D29+D31</f>
        <v>300</v>
      </c>
      <c r="E24" s="102">
        <f t="shared" ref="E24:F24" si="10">E26+E29+E31+E33</f>
        <v>0</v>
      </c>
      <c r="F24" s="102">
        <f t="shared" si="10"/>
        <v>0</v>
      </c>
    </row>
    <row r="25" spans="1:8" x14ac:dyDescent="0.25">
      <c r="A25" s="109">
        <v>13</v>
      </c>
      <c r="B25" s="109" t="s">
        <v>75</v>
      </c>
      <c r="C25" s="246"/>
      <c r="D25" s="246"/>
      <c r="E25" s="246"/>
      <c r="F25" s="246"/>
    </row>
    <row r="26" spans="1:8" x14ac:dyDescent="0.25">
      <c r="A26" s="109">
        <v>14</v>
      </c>
      <c r="B26" s="153" t="s">
        <v>76</v>
      </c>
      <c r="C26" s="89">
        <f>D26+E26+F26</f>
        <v>300</v>
      </c>
      <c r="D26" s="89">
        <v>300</v>
      </c>
      <c r="E26" s="89">
        <v>0</v>
      </c>
      <c r="F26" s="89">
        <v>0</v>
      </c>
    </row>
    <row r="27" spans="1:8" x14ac:dyDescent="0.25">
      <c r="A27" s="109">
        <v>15</v>
      </c>
      <c r="B27" s="109" t="s">
        <v>77</v>
      </c>
      <c r="C27" s="89">
        <v>0</v>
      </c>
      <c r="D27" s="89">
        <v>0</v>
      </c>
      <c r="E27" s="89">
        <v>0</v>
      </c>
      <c r="F27" s="89">
        <v>0</v>
      </c>
    </row>
    <row r="28" spans="1:8" ht="31.5" x14ac:dyDescent="0.25">
      <c r="A28" s="109">
        <v>16</v>
      </c>
      <c r="B28" s="109" t="s">
        <v>78</v>
      </c>
      <c r="C28" s="89">
        <v>0</v>
      </c>
      <c r="D28" s="89">
        <v>0</v>
      </c>
      <c r="E28" s="89">
        <v>0</v>
      </c>
      <c r="F28" s="89">
        <v>0</v>
      </c>
    </row>
    <row r="29" spans="1:8" x14ac:dyDescent="0.25">
      <c r="A29" s="109">
        <v>17</v>
      </c>
      <c r="B29" s="153" t="s">
        <v>79</v>
      </c>
      <c r="C29" s="89">
        <v>0</v>
      </c>
      <c r="D29" s="89">
        <v>0</v>
      </c>
      <c r="E29" s="89">
        <v>0</v>
      </c>
      <c r="F29" s="89">
        <v>0</v>
      </c>
    </row>
    <row r="30" spans="1:8" x14ac:dyDescent="0.25">
      <c r="A30" s="109">
        <v>18</v>
      </c>
      <c r="B30" s="109" t="s">
        <v>77</v>
      </c>
      <c r="C30" s="89">
        <v>0</v>
      </c>
      <c r="D30" s="89">
        <v>0</v>
      </c>
      <c r="E30" s="89">
        <v>0</v>
      </c>
      <c r="F30" s="89">
        <v>0</v>
      </c>
    </row>
    <row r="31" spans="1:8" x14ac:dyDescent="0.25">
      <c r="A31" s="109">
        <v>19</v>
      </c>
      <c r="B31" s="153" t="s">
        <v>80</v>
      </c>
      <c r="C31" s="89">
        <v>0</v>
      </c>
      <c r="D31" s="89">
        <v>0</v>
      </c>
      <c r="E31" s="89">
        <v>0</v>
      </c>
      <c r="F31" s="89">
        <v>0</v>
      </c>
    </row>
    <row r="32" spans="1:8" x14ac:dyDescent="0.25">
      <c r="A32" s="109">
        <v>20</v>
      </c>
      <c r="B32" s="109" t="s">
        <v>77</v>
      </c>
      <c r="C32" s="89">
        <v>0</v>
      </c>
      <c r="D32" s="89">
        <v>0</v>
      </c>
      <c r="E32" s="89">
        <v>0</v>
      </c>
      <c r="F32" s="89">
        <v>0</v>
      </c>
    </row>
    <row r="33" spans="1:6" x14ac:dyDescent="0.25">
      <c r="A33" s="109">
        <v>21</v>
      </c>
      <c r="B33" s="153" t="s">
        <v>81</v>
      </c>
      <c r="C33" s="89">
        <v>0</v>
      </c>
      <c r="D33" s="89">
        <v>0</v>
      </c>
      <c r="E33" s="89">
        <v>0</v>
      </c>
      <c r="F33" s="89">
        <v>0</v>
      </c>
    </row>
    <row r="34" spans="1:6" x14ac:dyDescent="0.25">
      <c r="A34" s="109">
        <v>22</v>
      </c>
      <c r="B34" s="109" t="s">
        <v>77</v>
      </c>
      <c r="C34" s="89">
        <v>0</v>
      </c>
      <c r="D34" s="89">
        <v>0</v>
      </c>
      <c r="E34" s="89">
        <v>0</v>
      </c>
      <c r="F34" s="89">
        <v>0</v>
      </c>
    </row>
    <row r="35" spans="1:6" ht="35.25" customHeight="1" x14ac:dyDescent="0.25">
      <c r="A35" s="109">
        <v>23</v>
      </c>
      <c r="B35" s="153" t="s">
        <v>103</v>
      </c>
      <c r="C35" s="104">
        <f>D35+E35+F35</f>
        <v>118118.59999999999</v>
      </c>
      <c r="D35" s="104">
        <f>D37+D40+D42</f>
        <v>118118.59999999999</v>
      </c>
      <c r="E35" s="104">
        <f>E37+E40+E42</f>
        <v>0</v>
      </c>
      <c r="F35" s="104">
        <f>F37+F40+F42</f>
        <v>0</v>
      </c>
    </row>
    <row r="36" spans="1:6" x14ac:dyDescent="0.25">
      <c r="A36" s="109">
        <v>24</v>
      </c>
      <c r="B36" s="109" t="s">
        <v>75</v>
      </c>
      <c r="C36" s="89"/>
      <c r="D36" s="89"/>
      <c r="E36" s="89"/>
      <c r="F36" s="89"/>
    </row>
    <row r="37" spans="1:6" x14ac:dyDescent="0.25">
      <c r="A37" s="109">
        <v>25</v>
      </c>
      <c r="B37" s="153" t="s">
        <v>76</v>
      </c>
      <c r="C37" s="89">
        <f>D37+E37+F37</f>
        <v>0</v>
      </c>
      <c r="D37" s="89">
        <v>0</v>
      </c>
      <c r="E37" s="89">
        <v>0</v>
      </c>
      <c r="F37" s="89">
        <v>0</v>
      </c>
    </row>
    <row r="38" spans="1:6" x14ac:dyDescent="0.25">
      <c r="A38" s="109">
        <v>26</v>
      </c>
      <c r="B38" s="109" t="s">
        <v>77</v>
      </c>
      <c r="C38" s="89">
        <f t="shared" ref="C38:C44" si="11">D38+E38+F38</f>
        <v>0</v>
      </c>
      <c r="D38" s="89">
        <v>0</v>
      </c>
      <c r="E38" s="89">
        <v>0</v>
      </c>
      <c r="F38" s="89">
        <v>0</v>
      </c>
    </row>
    <row r="39" spans="1:6" ht="31.5" x14ac:dyDescent="0.25">
      <c r="A39" s="109">
        <v>27</v>
      </c>
      <c r="B39" s="109" t="s">
        <v>78</v>
      </c>
      <c r="C39" s="89">
        <f t="shared" si="11"/>
        <v>0</v>
      </c>
      <c r="D39" s="89">
        <v>0</v>
      </c>
      <c r="E39" s="89">
        <v>0</v>
      </c>
      <c r="F39" s="89">
        <v>0</v>
      </c>
    </row>
    <row r="40" spans="1:6" x14ac:dyDescent="0.25">
      <c r="A40" s="109">
        <v>28</v>
      </c>
      <c r="B40" s="153" t="s">
        <v>79</v>
      </c>
      <c r="C40" s="89">
        <f>D40+E40+F40</f>
        <v>118118.59999999999</v>
      </c>
      <c r="D40" s="89">
        <f>'Прил. 5'!I32+'Прил. 5'!I31</f>
        <v>118118.59999999999</v>
      </c>
      <c r="E40" s="89">
        <v>0</v>
      </c>
      <c r="F40" s="89">
        <v>0</v>
      </c>
    </row>
    <row r="41" spans="1:6" x14ac:dyDescent="0.25">
      <c r="A41" s="109">
        <v>29</v>
      </c>
      <c r="B41" s="109" t="s">
        <v>77</v>
      </c>
      <c r="C41" s="89">
        <f t="shared" si="11"/>
        <v>0</v>
      </c>
      <c r="D41" s="89">
        <v>0</v>
      </c>
      <c r="E41" s="89">
        <v>0</v>
      </c>
      <c r="F41" s="89">
        <v>0</v>
      </c>
    </row>
    <row r="42" spans="1:6" x14ac:dyDescent="0.25">
      <c r="A42" s="109">
        <v>30</v>
      </c>
      <c r="B42" s="153" t="s">
        <v>122</v>
      </c>
      <c r="C42" s="89">
        <f>D42+E42+F42</f>
        <v>0</v>
      </c>
      <c r="D42" s="89">
        <v>0</v>
      </c>
      <c r="E42" s="89">
        <v>0</v>
      </c>
      <c r="F42" s="89">
        <v>0</v>
      </c>
    </row>
    <row r="43" spans="1:6" x14ac:dyDescent="0.25">
      <c r="A43" s="109">
        <v>31</v>
      </c>
      <c r="B43" s="109" t="s">
        <v>77</v>
      </c>
      <c r="C43" s="89">
        <f t="shared" si="11"/>
        <v>0</v>
      </c>
      <c r="D43" s="89">
        <v>0</v>
      </c>
      <c r="E43" s="89">
        <v>0</v>
      </c>
      <c r="F43" s="89">
        <v>0</v>
      </c>
    </row>
    <row r="44" spans="1:6" x14ac:dyDescent="0.25">
      <c r="A44" s="109">
        <v>32</v>
      </c>
      <c r="B44" s="153" t="s">
        <v>81</v>
      </c>
      <c r="C44" s="89">
        <f t="shared" si="11"/>
        <v>0</v>
      </c>
      <c r="D44" s="89">
        <v>0</v>
      </c>
      <c r="E44" s="89">
        <v>0</v>
      </c>
      <c r="F44" s="89">
        <v>0</v>
      </c>
    </row>
    <row r="45" spans="1:6" x14ac:dyDescent="0.25">
      <c r="A45" s="109">
        <v>33</v>
      </c>
      <c r="B45" s="109" t="s">
        <v>77</v>
      </c>
      <c r="C45" s="89">
        <f>D45+E45+F45</f>
        <v>0</v>
      </c>
      <c r="D45" s="89">
        <v>0</v>
      </c>
      <c r="E45" s="89">
        <v>0</v>
      </c>
      <c r="F45" s="89">
        <v>0</v>
      </c>
    </row>
    <row r="46" spans="1:6" ht="31.5" x14ac:dyDescent="0.25">
      <c r="A46" s="109">
        <v>34</v>
      </c>
      <c r="B46" s="153" t="s">
        <v>146</v>
      </c>
      <c r="C46" s="102">
        <f>D46+E46+F46</f>
        <v>2850.9034499999998</v>
      </c>
      <c r="D46" s="102">
        <f>D48</f>
        <v>950.30115000000001</v>
      </c>
      <c r="E46" s="102">
        <f t="shared" ref="E46:F46" si="12">E48</f>
        <v>950.30115000000001</v>
      </c>
      <c r="F46" s="102">
        <f t="shared" si="12"/>
        <v>950.30115000000001</v>
      </c>
    </row>
    <row r="47" spans="1:6" x14ac:dyDescent="0.25">
      <c r="A47" s="109">
        <v>35</v>
      </c>
      <c r="B47" s="109" t="s">
        <v>75</v>
      </c>
      <c r="C47" s="103"/>
      <c r="D47" s="103"/>
      <c r="E47" s="103"/>
      <c r="F47" s="103"/>
    </row>
    <row r="48" spans="1:6" x14ac:dyDescent="0.25">
      <c r="A48" s="109">
        <v>36</v>
      </c>
      <c r="B48" s="153" t="s">
        <v>76</v>
      </c>
      <c r="C48" s="89">
        <f>D48+E48+F48</f>
        <v>2850.9034499999998</v>
      </c>
      <c r="D48" s="89">
        <v>950.30115000000001</v>
      </c>
      <c r="E48" s="89">
        <v>950.30115000000001</v>
      </c>
      <c r="F48" s="89">
        <v>950.30115000000001</v>
      </c>
    </row>
    <row r="49" spans="1:6" x14ac:dyDescent="0.25">
      <c r="A49" s="109">
        <v>37</v>
      </c>
      <c r="B49" s="109" t="s">
        <v>77</v>
      </c>
      <c r="C49" s="89">
        <f t="shared" ref="C49:C52" si="13">D49+E49+F49</f>
        <v>0</v>
      </c>
      <c r="D49" s="89">
        <v>0</v>
      </c>
      <c r="E49" s="89">
        <v>0</v>
      </c>
      <c r="F49" s="89">
        <v>0</v>
      </c>
    </row>
    <row r="50" spans="1:6" ht="31.5" x14ac:dyDescent="0.25">
      <c r="A50" s="109">
        <v>38</v>
      </c>
      <c r="B50" s="109" t="s">
        <v>78</v>
      </c>
      <c r="C50" s="89">
        <f t="shared" si="13"/>
        <v>0</v>
      </c>
      <c r="D50" s="89">
        <v>0</v>
      </c>
      <c r="E50" s="89">
        <v>0</v>
      </c>
      <c r="F50" s="89">
        <v>0</v>
      </c>
    </row>
    <row r="51" spans="1:6" x14ac:dyDescent="0.25">
      <c r="A51" s="109">
        <v>39</v>
      </c>
      <c r="B51" s="153" t="s">
        <v>79</v>
      </c>
      <c r="C51" s="89">
        <v>0</v>
      </c>
      <c r="D51" s="89">
        <v>0</v>
      </c>
      <c r="E51" s="89">
        <v>0</v>
      </c>
      <c r="F51" s="89">
        <v>0</v>
      </c>
    </row>
    <row r="52" spans="1:6" x14ac:dyDescent="0.25">
      <c r="A52" s="109">
        <v>40</v>
      </c>
      <c r="B52" s="109" t="s">
        <v>77</v>
      </c>
      <c r="C52" s="89">
        <f t="shared" si="13"/>
        <v>0</v>
      </c>
      <c r="D52" s="89">
        <v>0</v>
      </c>
      <c r="E52" s="89">
        <v>0</v>
      </c>
      <c r="F52" s="89">
        <v>0</v>
      </c>
    </row>
    <row r="53" spans="1:6" x14ac:dyDescent="0.25">
      <c r="A53" s="109">
        <v>41</v>
      </c>
      <c r="B53" s="153" t="s">
        <v>183</v>
      </c>
      <c r="C53" s="89">
        <v>0</v>
      </c>
      <c r="D53" s="89">
        <v>0</v>
      </c>
      <c r="E53" s="89">
        <v>0</v>
      </c>
      <c r="F53" s="89">
        <v>0</v>
      </c>
    </row>
    <row r="54" spans="1:6" x14ac:dyDescent="0.25">
      <c r="A54" s="109">
        <v>42</v>
      </c>
      <c r="B54" s="109" t="s">
        <v>77</v>
      </c>
      <c r="C54" s="89">
        <f t="shared" ref="C54:C55" si="14">D54+E54+F54</f>
        <v>0</v>
      </c>
      <c r="D54" s="89">
        <v>0</v>
      </c>
      <c r="E54" s="89">
        <v>0</v>
      </c>
      <c r="F54" s="89">
        <v>0</v>
      </c>
    </row>
    <row r="55" spans="1:6" x14ac:dyDescent="0.25">
      <c r="A55" s="109">
        <v>43</v>
      </c>
      <c r="B55" s="153" t="s">
        <v>81</v>
      </c>
      <c r="C55" s="89">
        <f t="shared" si="14"/>
        <v>0</v>
      </c>
      <c r="D55" s="89">
        <v>0</v>
      </c>
      <c r="E55" s="89">
        <v>0</v>
      </c>
      <c r="F55" s="89">
        <v>0</v>
      </c>
    </row>
    <row r="56" spans="1:6" x14ac:dyDescent="0.25">
      <c r="A56" s="109">
        <v>44</v>
      </c>
      <c r="B56" s="109" t="s">
        <v>77</v>
      </c>
      <c r="C56" s="89">
        <f>D56+E56+F56</f>
        <v>0</v>
      </c>
      <c r="D56" s="89">
        <v>0</v>
      </c>
      <c r="E56" s="89">
        <v>0</v>
      </c>
      <c r="F56" s="89">
        <v>0</v>
      </c>
    </row>
    <row r="57" spans="1:6" ht="31.5" x14ac:dyDescent="0.25">
      <c r="A57" s="159">
        <v>45</v>
      </c>
      <c r="B57" s="153" t="s">
        <v>230</v>
      </c>
      <c r="C57" s="102">
        <f>C59+C62+C64+C66</f>
        <v>58494.6</v>
      </c>
      <c r="D57" s="102">
        <f>D59+D62+D64+D66</f>
        <v>18826.8</v>
      </c>
      <c r="E57" s="102">
        <f t="shared" ref="E57:F57" si="15">E59+E62+E64+E66</f>
        <v>22560.5</v>
      </c>
      <c r="F57" s="102">
        <f t="shared" si="15"/>
        <v>17582.2</v>
      </c>
    </row>
    <row r="58" spans="1:6" x14ac:dyDescent="0.25">
      <c r="A58" s="159">
        <v>46</v>
      </c>
      <c r="B58" s="109" t="s">
        <v>75</v>
      </c>
      <c r="C58" s="103"/>
      <c r="D58" s="103"/>
      <c r="E58" s="103"/>
      <c r="F58" s="103"/>
    </row>
    <row r="59" spans="1:6" x14ac:dyDescent="0.25">
      <c r="A59" s="159">
        <v>47</v>
      </c>
      <c r="B59" s="153" t="s">
        <v>76</v>
      </c>
      <c r="C59" s="160">
        <f>D59+E59+F59</f>
        <v>0</v>
      </c>
      <c r="D59" s="160">
        <f>158.3-158.3</f>
        <v>0</v>
      </c>
      <c r="E59" s="160">
        <f t="shared" ref="E59:F59" si="16">158.3-158.3</f>
        <v>0</v>
      </c>
      <c r="F59" s="160">
        <f t="shared" si="16"/>
        <v>0</v>
      </c>
    </row>
    <row r="60" spans="1:6" x14ac:dyDescent="0.25">
      <c r="A60" s="159">
        <v>48</v>
      </c>
      <c r="B60" s="109" t="s">
        <v>77</v>
      </c>
      <c r="C60" s="89">
        <f t="shared" ref="C60:C61" si="17">D60+E60+F60</f>
        <v>0</v>
      </c>
      <c r="D60" s="89">
        <v>0</v>
      </c>
      <c r="E60" s="89">
        <v>0</v>
      </c>
      <c r="F60" s="89">
        <v>0</v>
      </c>
    </row>
    <row r="61" spans="1:6" ht="31.5" x14ac:dyDescent="0.25">
      <c r="A61" s="159">
        <v>49</v>
      </c>
      <c r="B61" s="109" t="s">
        <v>78</v>
      </c>
      <c r="C61" s="89">
        <f t="shared" si="17"/>
        <v>0</v>
      </c>
      <c r="D61" s="89">
        <v>0</v>
      </c>
      <c r="E61" s="89">
        <v>0</v>
      </c>
      <c r="F61" s="89">
        <v>0</v>
      </c>
    </row>
    <row r="62" spans="1:6" x14ac:dyDescent="0.25">
      <c r="A62" s="159">
        <v>50</v>
      </c>
      <c r="B62" s="153" t="s">
        <v>79</v>
      </c>
      <c r="C62" s="160">
        <f>C63</f>
        <v>58494.6</v>
      </c>
      <c r="D62" s="160">
        <f>D63+158.3</f>
        <v>18826.8</v>
      </c>
      <c r="E62" s="160">
        <f>E63+158.3</f>
        <v>22560.5</v>
      </c>
      <c r="F62" s="160">
        <f>F63+158.3</f>
        <v>17582.2</v>
      </c>
    </row>
    <row r="63" spans="1:6" x14ac:dyDescent="0.25">
      <c r="A63" s="159">
        <v>51</v>
      </c>
      <c r="B63" s="109" t="s">
        <v>77</v>
      </c>
      <c r="C63" s="89">
        <f t="shared" ref="C63" si="18">D63+E63+F63</f>
        <v>58494.6</v>
      </c>
      <c r="D63" s="89">
        <v>18668.5</v>
      </c>
      <c r="E63" s="89">
        <v>22402.2</v>
      </c>
      <c r="F63" s="89">
        <v>17423.900000000001</v>
      </c>
    </row>
    <row r="64" spans="1:6" x14ac:dyDescent="0.25">
      <c r="A64" s="159">
        <v>52</v>
      </c>
      <c r="B64" s="153" t="s">
        <v>183</v>
      </c>
      <c r="C64" s="89">
        <v>0</v>
      </c>
      <c r="D64" s="89">
        <v>0</v>
      </c>
      <c r="E64" s="89">
        <v>0</v>
      </c>
      <c r="F64" s="89">
        <v>0</v>
      </c>
    </row>
    <row r="65" spans="1:6" x14ac:dyDescent="0.25">
      <c r="A65" s="159">
        <v>53</v>
      </c>
      <c r="B65" s="109" t="s">
        <v>77</v>
      </c>
      <c r="C65" s="89">
        <f t="shared" ref="C65:C66" si="19">D65+E65+F65</f>
        <v>0</v>
      </c>
      <c r="D65" s="89">
        <v>0</v>
      </c>
      <c r="E65" s="89">
        <v>0</v>
      </c>
      <c r="F65" s="89">
        <v>0</v>
      </c>
    </row>
    <row r="66" spans="1:6" x14ac:dyDescent="0.25">
      <c r="A66" s="159">
        <v>54</v>
      </c>
      <c r="B66" s="153" t="s">
        <v>81</v>
      </c>
      <c r="C66" s="89">
        <f t="shared" si="19"/>
        <v>0</v>
      </c>
      <c r="D66" s="89">
        <v>0</v>
      </c>
      <c r="E66" s="89">
        <v>0</v>
      </c>
      <c r="F66" s="89">
        <v>0</v>
      </c>
    </row>
    <row r="67" spans="1:6" x14ac:dyDescent="0.25">
      <c r="A67" s="159">
        <v>55</v>
      </c>
      <c r="B67" s="109" t="s">
        <v>77</v>
      </c>
      <c r="C67" s="89">
        <f>D67+E67+F67</f>
        <v>0</v>
      </c>
      <c r="D67" s="89">
        <v>0</v>
      </c>
      <c r="E67" s="89">
        <v>0</v>
      </c>
      <c r="F67" s="89">
        <v>0</v>
      </c>
    </row>
  </sheetData>
  <mergeCells count="13">
    <mergeCell ref="A1:F1"/>
    <mergeCell ref="A2:F2"/>
    <mergeCell ref="C14:F14"/>
    <mergeCell ref="C25:F25"/>
    <mergeCell ref="A4:F4"/>
    <mergeCell ref="A5:F5"/>
    <mergeCell ref="A6:F6"/>
    <mergeCell ref="A8:F8"/>
    <mergeCell ref="A9:A11"/>
    <mergeCell ref="B9:B11"/>
    <mergeCell ref="C9:F9"/>
    <mergeCell ref="C10:C11"/>
    <mergeCell ref="D10:F10"/>
  </mergeCells>
  <printOptions horizontalCentered="1"/>
  <pageMargins left="0.31496062992125984" right="0.31496062992125984" top="0.59055118110236227" bottom="0.19685039370078741" header="0" footer="0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7'!Заголовки_для_печати</vt:lpstr>
      <vt:lpstr>'Прил. 1'!Область_печати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As-01</cp:lastModifiedBy>
  <cp:lastPrinted>2021-11-09T06:16:20Z</cp:lastPrinted>
  <dcterms:created xsi:type="dcterms:W3CDTF">2015-12-01T03:34:08Z</dcterms:created>
  <dcterms:modified xsi:type="dcterms:W3CDTF">2021-11-09T06:16:30Z</dcterms:modified>
</cp:coreProperties>
</file>